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F93B1F85-564D-48FB-9559-7519F61780EE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Instructions" sheetId="2" state="hidden" r:id="rId1"/>
    <sheet name="FY 21-22 Summary" sheetId="9" r:id="rId2"/>
    <sheet name="PCard FY 19-20 Summary" sheetId="48" state="hidden" r:id="rId3"/>
    <sheet name="Q4-Spend By Department" sheetId="45" r:id="rId4"/>
    <sheet name="Q4-Spend By Supplier" sheetId="54" r:id="rId5"/>
    <sheet name="FY Tier 2 Spend" sheetId="53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  <externalReference r:id="rId11"/>
    <externalReference r:id="rId12"/>
  </externalReferences>
  <calcPr calcId="191029"/>
  <pivotCaches>
    <pivotCache cacheId="0" r:id="rId13"/>
    <pivotCache cacheId="1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53" l="1"/>
  <c r="B79" i="53"/>
  <c r="C79" i="53" l="1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H23" i="9" l="1"/>
  <c r="H22" i="9"/>
  <c r="H21" i="9"/>
  <c r="H20" i="9"/>
  <c r="H19" i="9"/>
  <c r="H18" i="9"/>
  <c r="H17" i="9"/>
  <c r="H16" i="9"/>
  <c r="H24" i="9" s="1"/>
  <c r="F22" i="9"/>
  <c r="F24" i="9" s="1"/>
  <c r="D24" i="9"/>
  <c r="G24" i="9"/>
  <c r="E24" i="9"/>
  <c r="L17" i="9"/>
  <c r="L18" i="9"/>
  <c r="L20" i="9"/>
  <c r="L21" i="9"/>
  <c r="L22" i="9"/>
  <c r="L23" i="9"/>
  <c r="L16" i="9"/>
  <c r="O16" i="9" s="1"/>
  <c r="L19" i="9" l="1"/>
  <c r="L24" i="9" s="1"/>
  <c r="D27" i="9"/>
  <c r="I27" i="9"/>
  <c r="J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O23" i="9"/>
  <c r="G27" i="9" l="1"/>
  <c r="E27" i="9"/>
  <c r="C24" i="9"/>
  <c r="C27" i="9" s="1"/>
  <c r="F27" i="9"/>
  <c r="H27" i="9"/>
  <c r="K23" i="9"/>
  <c r="K24" i="9" s="1"/>
  <c r="K27" i="9" s="1"/>
  <c r="O21" i="9" l="1"/>
  <c r="O17" i="9"/>
  <c r="O20" i="9"/>
  <c r="O22" i="9"/>
  <c r="O18" i="9"/>
  <c r="O19" i="9"/>
  <c r="D35" i="48" l="1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L23" i="48" s="1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2" i="48" l="1"/>
  <c r="L18" i="48"/>
  <c r="L20" i="48"/>
  <c r="H26" i="48"/>
  <c r="H35" i="48" s="1"/>
  <c r="F26" i="48"/>
  <c r="F35" i="48" s="1"/>
  <c r="L21" i="48"/>
  <c r="L26" i="48" s="1"/>
  <c r="L35" i="48" l="1"/>
  <c r="N24" i="48"/>
  <c r="N21" i="48"/>
  <c r="N29" i="48" l="1"/>
  <c r="N31" i="48"/>
  <c r="N23" i="48"/>
  <c r="N20" i="48"/>
  <c r="N22" i="48"/>
  <c r="N18" i="48"/>
  <c r="N19" i="48"/>
  <c r="N35" i="48" l="1"/>
  <c r="D255" i="45" l="1"/>
  <c r="C255" i="45"/>
  <c r="B255" i="45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E255" i="45" l="1"/>
  <c r="J24" i="9" l="1"/>
  <c r="I24" i="9"/>
  <c r="L26" i="9" l="1"/>
  <c r="L27" i="9" s="1"/>
  <c r="N15" i="9" s="1"/>
  <c r="P15" i="9" s="1"/>
  <c r="N22" i="9" l="1"/>
  <c r="N23" i="9"/>
  <c r="N17" i="9"/>
  <c r="N19" i="9"/>
  <c r="N18" i="9"/>
  <c r="N20" i="9"/>
  <c r="N16" i="9"/>
  <c r="N21" i="9"/>
</calcChain>
</file>

<file path=xl/sharedStrings.xml><?xml version="1.0" encoding="utf-8"?>
<sst xmlns="http://schemas.openxmlformats.org/spreadsheetml/2006/main" count="2192" uniqueCount="886">
  <si>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</si>
  <si>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</si>
  <si>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</si>
  <si>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</si>
  <si>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</si>
  <si>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</si>
  <si>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</si>
  <si>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</si>
  <si>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</si>
  <si>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</si>
  <si>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</si>
  <si>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</si>
  <si>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</si>
  <si>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</si>
  <si>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</si>
  <si>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</si>
  <si>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</si>
  <si>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</si>
  <si>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</si>
  <si>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</si>
  <si>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</si>
  <si>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</si>
  <si>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</si>
  <si>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</si>
  <si>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</si>
  <si>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</si>
  <si>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</si>
  <si>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</si>
  <si>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</si>
  <si>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</si>
  <si>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</si>
  <si>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</si>
  <si>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</si>
  <si>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</si>
  <si>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</si>
  <si>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</si>
  <si>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</si>
  <si>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</si>
  <si>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</si>
  <si>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</si>
  <si>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</si>
  <si>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</si>
  <si>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</si>
  <si>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</si>
  <si>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</si>
  <si>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</si>
  <si>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</si>
  <si>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</si>
  <si>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</si>
  <si>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</si>
  <si>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</si>
  <si>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</si>
  <si>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</si>
  <si>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</si>
  <si>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</si>
  <si>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</si>
  <si>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</si>
  <si>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</si>
  <si>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</si>
  <si>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</si>
  <si>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</si>
  <si>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</si>
  <si>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</si>
  <si>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</si>
  <si>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</si>
  <si>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</si>
  <si>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</si>
  <si>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</si>
  <si>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</si>
  <si>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</si>
  <si>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</si>
  <si>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</si>
  <si>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</si>
  <si>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</si>
  <si>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</si>
  <si>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</si>
  <si>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</si>
  <si>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</si>
  <si>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</si>
  <si>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</si>
  <si>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</si>
  <si>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</si>
  <si>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</si>
  <si>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</si>
  <si>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</si>
  <si>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</si>
  <si>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</si>
  <si>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</si>
  <si>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</si>
  <si>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</si>
  <si>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</si>
  <si>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</si>
  <si>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</si>
  <si>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</si>
  <si>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</si>
  <si>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</si>
  <si>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</si>
  <si>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</si>
  <si>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</si>
  <si>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</si>
  <si>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</si>
  <si>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</si>
  <si>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</si>
  <si>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</si>
  <si>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</si>
  <si>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</si>
  <si>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</si>
  <si>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</si>
  <si>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</si>
  <si>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</si>
  <si>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</si>
  <si>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</si>
  <si>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</si>
  <si>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</si>
  <si>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</si>
  <si>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</si>
  <si>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</si>
  <si>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</si>
  <si>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</si>
  <si>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</si>
  <si>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</si>
  <si>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</si>
  <si>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</si>
  <si>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</si>
  <si>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</si>
  <si>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</si>
  <si>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</si>
  <si>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</si>
  <si>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</si>
  <si>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</si>
  <si>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</si>
  <si>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</si>
  <si>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</si>
  <si>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</si>
  <si>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</si>
  <si>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</si>
  <si>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</si>
  <si>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</si>
  <si>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</si>
  <si>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</si>
  <si>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</si>
  <si>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</si>
  <si>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</si>
  <si>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</si>
  <si>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</si>
  <si>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</si>
  <si>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</si>
  <si>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</si>
  <si>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</si>
  <si>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</si>
  <si>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</si>
  <si>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</si>
  <si>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</si>
  <si>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</si>
  <si>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</si>
  <si>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</si>
  <si>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</si>
  <si>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</si>
  <si>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</si>
  <si>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</si>
  <si>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</si>
  <si>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OHC ENVIRONMENTAL ENGINEERING INC</t>
  </si>
  <si>
    <t>VOLTAIR CONSULTING ENGINEERS INC</t>
  </si>
  <si>
    <t>AFRICAN AMERICAN NON-CERTIFIED</t>
  </si>
  <si>
    <t>BRAILSFORD &amp; DUNLAVEY INC</t>
  </si>
  <si>
    <t>D &amp; K CONSULTING</t>
  </si>
  <si>
    <t>FLORIDA SENTINEL BULLETIN</t>
  </si>
  <si>
    <t>AMERICAN WOMAN NON-CERTIFIED</t>
  </si>
  <si>
    <t>ALL ABOUT KIDS LLC</t>
  </si>
  <si>
    <t>B FRANK STUDIO LLC</t>
  </si>
  <si>
    <t>FLORIDA INDUSTRIAL PRODUCTS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</si>
  <si>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</si>
  <si>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</si>
  <si>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</si>
  <si>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</si>
  <si>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</si>
  <si>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 &amp; A ELECTRIC SERVICES INC</t>
  </si>
  <si>
    <t>ADVANCED CABLE CONNECTION INC</t>
  </si>
  <si>
    <t>GILLY USA INC</t>
  </si>
  <si>
    <t>PAINTERS ON DEMAND LLC</t>
  </si>
  <si>
    <t>SOLO PRINTING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</si>
  <si>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</si>
  <si>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</si>
  <si>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</si>
  <si>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</si>
  <si>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</si>
  <si>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SMALL BUSINESS (STATE)</t>
  </si>
  <si>
    <t>VETERAN OWNED</t>
  </si>
  <si>
    <t>Grand Total</t>
  </si>
  <si>
    <t>% of Spend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</si>
  <si>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</si>
  <si>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</si>
  <si>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</si>
  <si>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</si>
  <si>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</si>
  <si>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</si>
  <si>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</si>
  <si>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</si>
  <si>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</si>
  <si>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</si>
  <si>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</si>
  <si>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</si>
  <si>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</si>
  <si>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</si>
  <si>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</si>
  <si>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</si>
  <si>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</si>
  <si>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</si>
  <si>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</si>
  <si>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</si>
  <si>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</si>
  <si>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</si>
  <si>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</si>
  <si>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</si>
  <si>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</si>
  <si>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</si>
  <si>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</si>
  <si>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</si>
  <si>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</si>
  <si>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</si>
  <si>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</si>
  <si>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</si>
  <si>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</si>
  <si>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</si>
  <si>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</si>
  <si>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</si>
  <si>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</si>
  <si>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</si>
  <si>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</si>
  <si>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</si>
  <si>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</si>
  <si>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</si>
  <si>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</si>
  <si>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</si>
  <si>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</si>
  <si>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</si>
  <si>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</si>
  <si>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</si>
  <si>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</si>
  <si>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</si>
  <si>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</si>
  <si>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</si>
  <si>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</si>
  <si>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</si>
  <si>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</si>
  <si>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</si>
  <si>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</si>
  <si>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</si>
  <si>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</si>
  <si>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</si>
  <si>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</si>
  <si>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</si>
  <si>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</si>
  <si>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</si>
  <si>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</si>
  <si>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</si>
  <si>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</si>
  <si>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</si>
  <si>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</si>
  <si>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</si>
  <si>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</si>
  <si>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</si>
  <si>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</si>
  <si>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</si>
  <si>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</si>
  <si>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</si>
  <si>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</si>
  <si>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</si>
  <si>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</si>
  <si>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</si>
  <si>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</si>
  <si>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</si>
  <si>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</si>
  <si>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</si>
  <si>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</si>
  <si>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</si>
  <si>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</si>
  <si>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</si>
  <si>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</si>
  <si>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</si>
  <si>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</si>
  <si>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</si>
  <si>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</si>
  <si>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</si>
  <si>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</si>
  <si>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</si>
  <si>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</si>
  <si>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</si>
  <si>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</si>
  <si>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</si>
  <si>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</si>
  <si>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</si>
  <si>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</si>
  <si>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</si>
  <si>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</si>
  <si>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</si>
  <si>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</si>
  <si>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</si>
  <si>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</si>
  <si>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</si>
  <si>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</si>
  <si>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</si>
  <si>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</si>
  <si>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</si>
  <si>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</si>
  <si>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</si>
  <si>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</si>
  <si>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</si>
  <si>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</si>
  <si>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</si>
  <si>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</si>
  <si>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</si>
  <si>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</si>
  <si>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</si>
  <si>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</si>
  <si>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</si>
  <si>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</si>
  <si>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</si>
  <si>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</si>
  <si>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</si>
  <si>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</si>
  <si>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</si>
  <si>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</si>
  <si>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</si>
  <si>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</si>
  <si>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</si>
  <si>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</si>
  <si>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</si>
  <si>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</si>
  <si>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</si>
  <si>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</si>
  <si>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</si>
  <si>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</si>
  <si>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</si>
  <si>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</si>
  <si>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</si>
  <si>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</si>
  <si>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</si>
  <si>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</si>
  <si>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</si>
  <si>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</si>
  <si>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</si>
  <si>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</si>
  <si>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</si>
  <si>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</si>
  <si>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</si>
  <si>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</si>
  <si>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</si>
  <si>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</si>
  <si>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</si>
  <si>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</si>
  <si>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</si>
  <si>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</si>
  <si>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</si>
  <si>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</si>
  <si>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</si>
  <si>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</si>
  <si>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</si>
  <si>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</si>
  <si>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</si>
  <si>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</si>
  <si>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</si>
  <si>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</si>
  <si>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</si>
  <si>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</si>
  <si>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</si>
  <si>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SUDS N SPARKLES</t>
  </si>
  <si>
    <t>POSITIVELY U INC</t>
  </si>
  <si>
    <t>LAW OFFICES OF ROBERT A SCHUERGER CO LPA</t>
  </si>
  <si>
    <t>HEATHER FITZPATRICK LLC</t>
  </si>
  <si>
    <t>GSA SECURITY INC</t>
  </si>
  <si>
    <t>GGB INDUSTRIES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</si>
  <si>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</si>
  <si>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</si>
  <si>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</si>
  <si>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</si>
  <si>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</si>
  <si>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</si>
  <si>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</si>
  <si>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</si>
  <si>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</si>
  <si>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</si>
  <si>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STROUD SYSTEMS</t>
  </si>
  <si>
    <t>PAPA JOHNS PIZZA</t>
  </si>
  <si>
    <t>MCMULLEN OIL CO INC</t>
  </si>
  <si>
    <t>INTERCONTINENTAL HOTELS GROUP</t>
  </si>
  <si>
    <t>HILTON WORLDWIDE</t>
  </si>
  <si>
    <t>GULFSHORE SPORT STORE IN</t>
  </si>
  <si>
    <t>GODADDY INC</t>
  </si>
  <si>
    <t>CERTIPHI SCREENING INC</t>
  </si>
  <si>
    <t>CAYMAN CHEMICAL</t>
  </si>
  <si>
    <t>BROOKES PUBLISHING</t>
  </si>
  <si>
    <t>BIO-SERV</t>
  </si>
  <si>
    <t>BIOLEGEND INC</t>
  </si>
  <si>
    <t>BIO CORP</t>
  </si>
  <si>
    <t>ANCARE CORP</t>
  </si>
  <si>
    <t>MM MARKING &amp; ID PRODUCTS</t>
  </si>
  <si>
    <t>APEX OFFICE PRODUCTS INC</t>
  </si>
  <si>
    <t>SCIENCELL RESEARCH LABS INC</t>
  </si>
  <si>
    <t>MEDCHEMEXPRESS LLC</t>
  </si>
  <si>
    <t>KYRA SOLUTIONS INC</t>
  </si>
  <si>
    <t>GENEWIZ INC</t>
  </si>
  <si>
    <t>ANYPROMO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</si>
  <si>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</si>
  <si>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</si>
  <si>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</si>
  <si>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</si>
  <si>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</si>
  <si>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</si>
  <si>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SHRED QUICK INC</t>
  </si>
  <si>
    <t>REBEKAH J MOONEY</t>
  </si>
  <si>
    <t>PRESIDIO INC</t>
  </si>
  <si>
    <t>OAKTREE PRODUCTS INC</t>
  </si>
  <si>
    <t>LITHGOW LABORATORY SERVICES</t>
  </si>
  <si>
    <t>KLD ENTERPRISES LLC</t>
  </si>
  <si>
    <t>INQUIRY RESEARCH GROUP LLC</t>
  </si>
  <si>
    <t>EVOLVE3 CONSULTING LLC</t>
  </si>
  <si>
    <t>ELECTRON MICROSCOPY SCIENCES</t>
  </si>
  <si>
    <t>COLONIAL MEDICAL SUPPLY CO INC</t>
  </si>
  <si>
    <t>CHILDREN S DEVELOPMENT FIRST CORP</t>
  </si>
  <si>
    <t>CAROLINA BIOLOGICAL SUPPLY CO</t>
  </si>
  <si>
    <t>A CHANGE IN LATITUDE CONSULTING LLC</t>
  </si>
  <si>
    <t>WORLD WIDE TECHNOLOGIES INC</t>
  </si>
  <si>
    <t>BIOTECHNICAL COMMUNICATIONS INC</t>
  </si>
  <si>
    <t>AMERICA S MOST RELIABLE MOVERS INC</t>
  </si>
  <si>
    <t>COCA COLA BOTTLING CO</t>
  </si>
  <si>
    <t>Voltair</t>
  </si>
  <si>
    <t>Envision CS Inc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</si>
  <si>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</si>
  <si>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</si>
  <si>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</si>
  <si>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</si>
  <si>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</si>
  <si>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</si>
  <si>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</si>
  <si>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FIRE SAFETY</t>
  </si>
  <si>
    <t>ID CARD</t>
  </si>
  <si>
    <t>INED OSHER LIFELONG LEARN INST</t>
  </si>
  <si>
    <t>STP IT TECH FEE</t>
  </si>
  <si>
    <t>USF WORLD</t>
  </si>
  <si>
    <t>SOL DAVIS PRINTING INC</t>
  </si>
  <si>
    <t>ANNE SCHROEDER</t>
  </si>
  <si>
    <t>CLEAN UP GROUP INTERNATIONAL INC</t>
  </si>
  <si>
    <t>DR. D S OT &amp; AT SERVICES LLC</t>
  </si>
  <si>
    <t>J NEWTON ENTERPRISES INC</t>
  </si>
  <si>
    <t>JET REPORTING INC</t>
  </si>
  <si>
    <t>K&amp;J SAFETY &amp; SECURITY CONSULTING SERVICES INC</t>
  </si>
  <si>
    <t>MASTER MAINTENANCE INC</t>
  </si>
  <si>
    <t>VETAMAC INC</t>
  </si>
  <si>
    <t>CONTRACT FURNITURE INC</t>
  </si>
  <si>
    <t>COX FIRE PROTECTION INC</t>
  </si>
  <si>
    <t>DIVERSIFIED BUSINESS MACHINES</t>
  </si>
  <si>
    <t>KEMTECH AMERICA INC</t>
  </si>
  <si>
    <t>C&amp;C PAINTING CONTRACTORS INC</t>
  </si>
  <si>
    <t>T-SOLUTIONS CORP</t>
  </si>
  <si>
    <t>CELLTREAT SCIENTIFIC PRODUCTS LLC</t>
  </si>
  <si>
    <t>LOVING HUT</t>
  </si>
  <si>
    <t>MATTEK CORP</t>
  </si>
  <si>
    <t>SPI SUPPLIES</t>
  </si>
  <si>
    <t>TAMPA TOWN CAR</t>
  </si>
  <si>
    <t>BAY STAGE LIGHTING CO INC</t>
  </si>
  <si>
    <t>MAYER ELECTRIC SUPPLY INC</t>
  </si>
  <si>
    <t>PYROTECNICO FX LLC</t>
  </si>
  <si>
    <t>TRACE KINGHAM INC</t>
  </si>
  <si>
    <t>CORPORATE INTERIORS INC</t>
  </si>
  <si>
    <t>CROWN BATH HOLDINGS LLC</t>
  </si>
  <si>
    <t>REPORTING QUARTER:</t>
  </si>
  <si>
    <t xml:space="preserve"> </t>
  </si>
  <si>
    <t>Total Spend</t>
  </si>
  <si>
    <t>AVIS BUDGET GROUP</t>
  </si>
  <si>
    <t>BIONIQUEST LAB SERVICES</t>
  </si>
  <si>
    <t>CHEVRON CORPORATION</t>
  </si>
  <si>
    <t>FAMILIES IN NEED OF DIRECTION INC</t>
  </si>
  <si>
    <t>FLINN SCIENTIFIC INC</t>
  </si>
  <si>
    <t>GLOBAL BUSINESS LOGISTIX LLC</t>
  </si>
  <si>
    <t>HERBALWISE LLC DBA INSIGHT WELLNESS WORK</t>
  </si>
  <si>
    <t>KEEP ST. PETE LIT INC</t>
  </si>
  <si>
    <t>LETTS GO DIVING LLC</t>
  </si>
  <si>
    <t>MAGNOLIA CONSULTING LLC</t>
  </si>
  <si>
    <t>RED ROOT STRATEGIES</t>
  </si>
  <si>
    <t>SALLY DEE LLC</t>
  </si>
  <si>
    <t>SUNCOAST PROMOTIONAL PRODUCTS INC</t>
  </si>
  <si>
    <t>SUPERIOR SPEECH THERAPY SERVICES LLC</t>
  </si>
  <si>
    <t>AWNCLEAN USA INC</t>
  </si>
  <si>
    <t>CATERING BY KATHY INC</t>
  </si>
  <si>
    <t>SHERI DELUDOS &amp; ASSOCIATES INC</t>
  </si>
  <si>
    <t>EPIGENTEK GROUP INC</t>
  </si>
  <si>
    <t>SHI INTERNATIONAL CORP</t>
  </si>
  <si>
    <t>MARTIN LITHOGRAPH INC</t>
  </si>
  <si>
    <t>FORESTRY SUPPLIERS</t>
  </si>
  <si>
    <t>GUY BROWN LLC</t>
  </si>
  <si>
    <t>HENRIQUEZ ELECTRIC CORP</t>
  </si>
  <si>
    <t>IMPACT COMPUTERS</t>
  </si>
  <si>
    <t>A&amp;G PHARMACEUTICAL</t>
  </si>
  <si>
    <t>AKOYA BIOSCIENCES INC</t>
  </si>
  <si>
    <t>ATLAS ORGANICS CU08 LLC</t>
  </si>
  <si>
    <t>B K INSTALLATIONS</t>
  </si>
  <si>
    <t>BETHYL LABS INC</t>
  </si>
  <si>
    <t>CAMPBELL SCIENTIFIC</t>
  </si>
  <si>
    <t>CATERING BY THE FAMILY</t>
  </si>
  <si>
    <t>CIRCLE K</t>
  </si>
  <si>
    <t>ETONBIO INC</t>
  </si>
  <si>
    <t>GRAYSTONE GROUP ADVERTISING</t>
  </si>
  <si>
    <t>HYATT CORP</t>
  </si>
  <si>
    <t>ICAN SHINE INC</t>
  </si>
  <si>
    <t>INJECTIONAID INC</t>
  </si>
  <si>
    <t>LC SCIENCES LLC</t>
  </si>
  <si>
    <t>MAZZAROS ITALIAN MARKET</t>
  </si>
  <si>
    <t>MIRUS BIO LLC</t>
  </si>
  <si>
    <t>OXYGEN RESCUE CARE CENTERS OF AMERICA</t>
  </si>
  <si>
    <t>POLYSCIENCES INC</t>
  </si>
  <si>
    <t>PROIMMUNE INC</t>
  </si>
  <si>
    <t>STELLAR SCIENTIFIC INC</t>
  </si>
  <si>
    <t>TECNIPLAST USA INC</t>
  </si>
  <si>
    <t>TIA YOUNG IMAGE &amp; ETIQUETTE LLC</t>
  </si>
  <si>
    <t>UNITED STATES BIOLOGICAL</t>
  </si>
  <si>
    <t>WARREN C. LEIMBACH</t>
  </si>
  <si>
    <t>APOLLO SUNGUARD SYSTEMS INC</t>
  </si>
  <si>
    <t>HELD &amp; HADDAD HOLDINGS LLC</t>
  </si>
  <si>
    <t>SOLUTION ONE MARITIME LLC</t>
  </si>
  <si>
    <t>ATHLETIC DISTRICT FACILITIES</t>
  </si>
  <si>
    <t>COM RESEARCH&amp;GRAD AFFAIRS SUPP</t>
  </si>
  <si>
    <t>COMMENCEMENT</t>
  </si>
  <si>
    <t>HEALTH LIBRARIES</t>
  </si>
  <si>
    <t>HISTORY</t>
  </si>
  <si>
    <t>IT - CENTRAL ADMINISTRATION</t>
  </si>
  <si>
    <t>MARKETING</t>
  </si>
  <si>
    <t>SAR BOOKSTORE</t>
  </si>
  <si>
    <t>SAR CUSTODIAL</t>
  </si>
  <si>
    <t>SAR MAINTENANCE</t>
  </si>
  <si>
    <t>STP ACCOUNTING</t>
  </si>
  <si>
    <t>STP CAMPUS COMPUTING</t>
  </si>
  <si>
    <t>STP STUDENT DISABILITY SERVCES</t>
  </si>
  <si>
    <t>WSMR-FM</t>
  </si>
  <si>
    <t>USF Football Center</t>
  </si>
  <si>
    <t>CWJ Universal</t>
  </si>
  <si>
    <t>Horus Construction Services, Inc.</t>
  </si>
  <si>
    <t>Liberty Concrete</t>
  </si>
  <si>
    <t>Aerial innovations</t>
  </si>
  <si>
    <t>Loyal Waterproofing</t>
  </si>
  <si>
    <t xml:space="preserve">Q3 Spend by CBE Supplier </t>
  </si>
  <si>
    <t>(*for Q3 only*)</t>
  </si>
  <si>
    <t>Albritton Solutions LLC dba Sir Speedy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</si>
  <si>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</si>
  <si>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</si>
  <si>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</si>
  <si>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</si>
  <si>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</si>
  <si>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</si>
  <si>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</si>
  <si>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</si>
  <si>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</si>
  <si>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</si>
  <si>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</si>
  <si>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</si>
  <si>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</si>
  <si>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Through Q4 FY 21-22</t>
  </si>
  <si>
    <t>A&amp;P COUNCIL / USPS SENATE</t>
  </si>
  <si>
    <t>AIX ENGINEERING</t>
  </si>
  <si>
    <t>ATHLETIC ADMINISTRATION</t>
  </si>
  <si>
    <t>AVP FOR WELLNESS</t>
  </si>
  <si>
    <t>BULLS VISION PRODUCTION</t>
  </si>
  <si>
    <t>CAREER CENTER</t>
  </si>
  <si>
    <t>CAS ADVISOR</t>
  </si>
  <si>
    <t>CLASSROOM AND DESKTOP TECH</t>
  </si>
  <si>
    <t>COLLEGE OF ENGINEERING</t>
  </si>
  <si>
    <t>COLLEGE OF MED CLINIC AFFAIRS</t>
  </si>
  <si>
    <t>COM GRAD AFFAIRS PHD PRGM</t>
  </si>
  <si>
    <t>COMMUNICATION</t>
  </si>
  <si>
    <t>CONTRACT MANAGEMENT</t>
  </si>
  <si>
    <t>COPH ACAD AND STUDENT AFFAIRS</t>
  </si>
  <si>
    <t>COPH FACILITIES</t>
  </si>
  <si>
    <t>COTA BUDGET &amp; PERSONNEL</t>
  </si>
  <si>
    <t>CRNA</t>
  </si>
  <si>
    <t>DEPARTMENT OF FAMILY MEDICINE</t>
  </si>
  <si>
    <t>DEPT OF NEUROSURGERY</t>
  </si>
  <si>
    <t>DEPT OF OTOLARYNGOLOGY</t>
  </si>
  <si>
    <t>DESIGN AND CONSTRUCTION</t>
  </si>
  <si>
    <t>GLOBAL NATL SECURITY INSTITUTE</t>
  </si>
  <si>
    <t>LDRSP POLICY LIFELONG LEARN</t>
  </si>
  <si>
    <t>MATHEMATICS &amp; STATISTICS</t>
  </si>
  <si>
    <t>MCOM MEDICAL ENGINEERING</t>
  </si>
  <si>
    <t>MEN'S TENNIS</t>
  </si>
  <si>
    <t>OFFICE OF PARENT &amp; FAMILY</t>
  </si>
  <si>
    <t>PEOPLE DEVELOPMENT INSTITUTE</t>
  </si>
  <si>
    <t>PHILOSOPHY</t>
  </si>
  <si>
    <t>RELIGIOUS STUDIES</t>
  </si>
  <si>
    <t>SAILING</t>
  </si>
  <si>
    <t>STP ANTHROPOLOGY</t>
  </si>
  <si>
    <t>STP BUDGET OFFICE</t>
  </si>
  <si>
    <t>STP ENGLISH</t>
  </si>
  <si>
    <t>STP STUDENT CAREER SERVICES</t>
  </si>
  <si>
    <t>UNIV LIB CTR DIG HERI GEO INFO</t>
  </si>
  <si>
    <t>UNIVERSITY BOARD OF TRUSTEES</t>
  </si>
  <si>
    <t>WOMEN'S LACROSSE</t>
  </si>
  <si>
    <t>Apr</t>
  </si>
  <si>
    <t>May</t>
  </si>
  <si>
    <t>Jun</t>
  </si>
  <si>
    <t>Q4 Spend by Department</t>
  </si>
  <si>
    <t>(*for Q4 only*)</t>
  </si>
  <si>
    <t>DESA PHILADELPHIA</t>
  </si>
  <si>
    <t>MAKING A STATEMENT LLC</t>
  </si>
  <si>
    <t>NUJAK DEVELOPMENT INC</t>
  </si>
  <si>
    <t>VOLTAIR CONSTRUCTORS LLC</t>
  </si>
  <si>
    <t>1000BULBS.COM</t>
  </si>
  <si>
    <t>ACCREDITED LOCK SUPPLY</t>
  </si>
  <si>
    <t>ACE HARDWARE</t>
  </si>
  <si>
    <t>ADAPTIVE TECH SOLUTIONS</t>
  </si>
  <si>
    <t>ALLEGIS GROUP</t>
  </si>
  <si>
    <t>ANGELIKA KRUG PHOTOGRAPHY</t>
  </si>
  <si>
    <t>AUTOMATION DISTRIBUTION</t>
  </si>
  <si>
    <t>BABBITT KATHLEEN</t>
  </si>
  <si>
    <t>BAC DIGITAL SOLUTIONS</t>
  </si>
  <si>
    <t>BMI SUPPLY</t>
  </si>
  <si>
    <t>BOWLZ &amp; BUNZ</t>
  </si>
  <si>
    <t>C.O.R.E. SQUARE LLC</t>
  </si>
  <si>
    <t>CABLESANDKITS</t>
  </si>
  <si>
    <t>CAMBRIDGE COMPUTER SERVICES INC</t>
  </si>
  <si>
    <t>CAROLINA STALITE CO</t>
  </si>
  <si>
    <t>COREXCEL</t>
  </si>
  <si>
    <t>CROWN AWARDS INC</t>
  </si>
  <si>
    <t>DARK ENTERPRISES INC</t>
  </si>
  <si>
    <t>DOWLING GRAPHICS INC</t>
  </si>
  <si>
    <t>EDUWHERE-KEIKA VENTURES</t>
  </si>
  <si>
    <t>EZCATERPEI WEI ASIAN</t>
  </si>
  <si>
    <t>EZCATERZAXBYS</t>
  </si>
  <si>
    <t>FLYNN TECHNICAL SOLUTIONS</t>
  </si>
  <si>
    <t>FORTELIT INC</t>
  </si>
  <si>
    <t>GLT OFFICE SUPPLY INC</t>
  </si>
  <si>
    <t>JANET GAIL VOGT INC</t>
  </si>
  <si>
    <t>JN BAKER CONSULTING LLC</t>
  </si>
  <si>
    <t>KAPWA COACHING &amp; CONSULTING LLC</t>
  </si>
  <si>
    <t>MEDICAL SCHOOL ADVISORY GROUP LLC</t>
  </si>
  <si>
    <t>MERRITT MD LISA</t>
  </si>
  <si>
    <t>MUTHEN &amp; MUTHEN</t>
  </si>
  <si>
    <t>NATL CNTR COMPETENCY</t>
  </si>
  <si>
    <t>NOVA ELECTRONIC MATERIALS</t>
  </si>
  <si>
    <t>OLIVIA O BRIEN</t>
  </si>
  <si>
    <t>P.JACKSON ENTERPRISES INC</t>
  </si>
  <si>
    <t>POLITICO</t>
  </si>
  <si>
    <t>PRICE ENGINEERED PLASTICS</t>
  </si>
  <si>
    <t>PRO COPY INC</t>
  </si>
  <si>
    <t>RAM PRODUCTS INC</t>
  </si>
  <si>
    <t>ROYAL EDGER &amp; MOWER CO I</t>
  </si>
  <si>
    <t>SAGE PUBLICATIONS INC</t>
  </si>
  <si>
    <t>SCOLLON PRODUCTIONS INC</t>
  </si>
  <si>
    <t>SEACOAST UNIFORMS</t>
  </si>
  <si>
    <t>STAT TECHNOLOGIES INC</t>
  </si>
  <si>
    <t>TACGEN INC</t>
  </si>
  <si>
    <t>THE MONTALVO CORP</t>
  </si>
  <si>
    <t>THE SUSTAINABLE LIVING PROJECT INC</t>
  </si>
  <si>
    <t>THOMAS WATER PURIFICATION LLC</t>
  </si>
  <si>
    <t>TRIANGLE POOL SERVICE</t>
  </si>
  <si>
    <t>ZAPPE &amp; CUTLER EDUCATIONAL CONSULTING</t>
  </si>
  <si>
    <t>A D MORGAN CORP</t>
  </si>
  <si>
    <t>ABSOLUTE FENCING GEAR</t>
  </si>
  <si>
    <t>BIOCARE MEDICAL</t>
  </si>
  <si>
    <t>BIOPIONEER INC</t>
  </si>
  <si>
    <t>GENERITE</t>
  </si>
  <si>
    <t>MONOPRICE INC</t>
  </si>
  <si>
    <t>MTI CORP</t>
  </si>
  <si>
    <t>SRQ MEDIA GROUP</t>
  </si>
  <si>
    <t>SUPERIOR STRUCTURES INC</t>
  </si>
  <si>
    <t>TRANSPORTATION SOLUTIONS &amp; LIGHTING INC</t>
  </si>
  <si>
    <t>UF DOCE TREEO</t>
  </si>
  <si>
    <t>ZYMO RESEARCH</t>
  </si>
  <si>
    <t>OFFICE FURNITURE CENTER</t>
  </si>
  <si>
    <t>RTW PHOTOGRAPHY LLC</t>
  </si>
  <si>
    <t>TECHNICAL SALES &amp; APPLI</t>
  </si>
  <si>
    <t>BIOWORLD</t>
  </si>
  <si>
    <t>4 RIVERS SMOKEHOUSE</t>
  </si>
  <si>
    <t>A &amp; K LAUNDRY EQUIPMENT SERVICE INC</t>
  </si>
  <si>
    <t>A PLUS MARINE SUPPLY INC</t>
  </si>
  <si>
    <t>A&amp;J VACUUM SERVICES INC</t>
  </si>
  <si>
    <t>ACCELA CHEMBIO INC</t>
  </si>
  <si>
    <t>ADVANCE REPRODUCTIONS CO</t>
  </si>
  <si>
    <t>ALLHEART</t>
  </si>
  <si>
    <t>AMBASSADOR LIMOUSINE</t>
  </si>
  <si>
    <t>AMERICAN AD SPECIALTIES INC</t>
  </si>
  <si>
    <t>ANTHONY S TAMPA BAY PRESSURE WASHING LL</t>
  </si>
  <si>
    <t>APPOINTMENT-PLUS STORMSOU</t>
  </si>
  <si>
    <t>APPTREE SOFTWARE INC</t>
  </si>
  <si>
    <t>ASHBERRY WATER CONDITIONING</t>
  </si>
  <si>
    <t>ASHLEY FURNITURE</t>
  </si>
  <si>
    <t>ATLANTIC CORDAGE</t>
  </si>
  <si>
    <t>AUTOMATED BUILDING CONTROL SYSTEMS INC</t>
  </si>
  <si>
    <t>AVANTI POLAR LIPIDS INC</t>
  </si>
  <si>
    <t>BECKER PUMPS CORP</t>
  </si>
  <si>
    <t>BINGHAM ON SITE PORTABLES LLC</t>
  </si>
  <si>
    <t>BIOINFORX</t>
  </si>
  <si>
    <t>BIOQUELL INC</t>
  </si>
  <si>
    <t>BIORECLAMATION IVT</t>
  </si>
  <si>
    <t>BIO-SYNTHESIS INC</t>
  </si>
  <si>
    <t>BITLY.COM</t>
  </si>
  <si>
    <t>BLUE STORE DISCOUNT</t>
  </si>
  <si>
    <t>BPMSUPREME.COM</t>
  </si>
  <si>
    <t>BRINKMANN INSTRUMENTS INC</t>
  </si>
  <si>
    <t>CAESARS ENTERTAINMENT CORPORATION</t>
  </si>
  <si>
    <t>CAMPUSESP</t>
  </si>
  <si>
    <t>CE FOR RELICENSURE</t>
  </si>
  <si>
    <t>CEDARLANE LABS</t>
  </si>
  <si>
    <t>CIDI LABS LLC</t>
  </si>
  <si>
    <t>CIRCUIT SPECIALISTS</t>
  </si>
  <si>
    <t>CLIF BAR &amp; CO</t>
  </si>
  <si>
    <t>COASTAL SERVICE &amp; SUPPLY INC</t>
  </si>
  <si>
    <t>CONCERT IDEAS INC</t>
  </si>
  <si>
    <t>CONOCOPHILLIPS</t>
  </si>
  <si>
    <t>COPPER MOUNTAIN TECHNOLOGIES</t>
  </si>
  <si>
    <t>CORPORATE CASUALS - 2</t>
  </si>
  <si>
    <t>CROSSTEC CORP</t>
  </si>
  <si>
    <t>CUBICLE KEYS</t>
  </si>
  <si>
    <t>DAY S SERVICE STATION</t>
  </si>
  <si>
    <t>DESIGN STYLES ARCHITECTURE</t>
  </si>
  <si>
    <t>DIVE RITE</t>
  </si>
  <si>
    <t>DUNIWAY STOCKROOM CORP</t>
  </si>
  <si>
    <t>DUNKIN BRANDS GROUP INC</t>
  </si>
  <si>
    <t>EASYKEYS.COM</t>
  </si>
  <si>
    <t>EBOGU.COM INC</t>
  </si>
  <si>
    <t>ECONO LODGE</t>
  </si>
  <si>
    <t>EDVISION CORP</t>
  </si>
  <si>
    <t>EINSTEIN BROS BAGELS</t>
  </si>
  <si>
    <t>ELEARNING PRODUCTIONS CORP</t>
  </si>
  <si>
    <t>ELLAS AMERICANA FOLK ART</t>
  </si>
  <si>
    <t>EMMERSION LEARNING INC</t>
  </si>
  <si>
    <t>ENDRUN TECHNOLOGIES</t>
  </si>
  <si>
    <t>ENGRAVING AWARDS &amp; GIFTS</t>
  </si>
  <si>
    <t>ERS BIOMEDICAL SERVICE</t>
  </si>
  <si>
    <t>EXXON MOBIL CORP</t>
  </si>
  <si>
    <t>FISHERIES SUPPLY</t>
  </si>
  <si>
    <t>FLEET PRODUCTS INC</t>
  </si>
  <si>
    <t>FLORIDA TRANSPORTATION SYSTEMS INC</t>
  </si>
  <si>
    <t>FOLEY VIDEO PRODUCTIONS INC</t>
  </si>
  <si>
    <t>GENETEX INC</t>
  </si>
  <si>
    <t>GEORGE FAISON</t>
  </si>
  <si>
    <t>GERSTEL INC</t>
  </si>
  <si>
    <t>GILSON INC</t>
  </si>
  <si>
    <t>GMW ASSOCIATES INC</t>
  </si>
  <si>
    <t>GOPHER SPORT</t>
  </si>
  <si>
    <t>GRADCAST LLC</t>
  </si>
  <si>
    <t>HAL LEONARD CORP</t>
  </si>
  <si>
    <t>HAMPTON RESEARCH CORP</t>
  </si>
  <si>
    <t>HEADHUNTER INC</t>
  </si>
  <si>
    <t>HEALTHCOM MEDIA</t>
  </si>
  <si>
    <t>HEMOSTAT LABRATORIES INC</t>
  </si>
  <si>
    <t>HEYWOOD A. TURNER III</t>
  </si>
  <si>
    <t>HUNT OPTICS &amp; IMAGING INC</t>
  </si>
  <si>
    <t>ICANVAS</t>
  </si>
  <si>
    <t>IHC HEALTH SERVICES INC</t>
  </si>
  <si>
    <t>INTERNATIONAL BUSINESS INFORMATION TECHN</t>
  </si>
  <si>
    <t>IOFM</t>
  </si>
  <si>
    <t>ITK CLEANING SERVICE INC</t>
  </si>
  <si>
    <t>J.M. MORALES &amp; ASSOCIATES CORP</t>
  </si>
  <si>
    <t>KALOS INC</t>
  </si>
  <si>
    <t>KENT ADHESIVE PRODUCT CO</t>
  </si>
  <si>
    <t>KING WHOLESALE FLOWERS</t>
  </si>
  <si>
    <t>LAMBS FOODTOWN</t>
  </si>
  <si>
    <t>LAMPLIGHTER INN</t>
  </si>
  <si>
    <t>LIBERATED SYNDICATION</t>
  </si>
  <si>
    <t>LIFT HEALTH ORGANIZATION INC</t>
  </si>
  <si>
    <t>LITTLE GREEK</t>
  </si>
  <si>
    <t>MACFREEMAN LLC</t>
  </si>
  <si>
    <t>MAGELLAN INDUSTRIAL CO</t>
  </si>
  <si>
    <t>MARATHON GARBAGE SERVICE INC</t>
  </si>
  <si>
    <t>MARCIVE INC</t>
  </si>
  <si>
    <t>MAT &amp; MELISSA MEDIA INC</t>
  </si>
  <si>
    <t>MATTERPORT INC</t>
  </si>
  <si>
    <t>MAYFLOWER CAB CO LLC</t>
  </si>
  <si>
    <t>MICHAELS STORES</t>
  </si>
  <si>
    <t>MIDWEST SCIENTIFIC INC</t>
  </si>
  <si>
    <t>MOUNTAIN STATE SOFTWARE SOLUTIONS LLC</t>
  </si>
  <si>
    <t>NAPNAP</t>
  </si>
  <si>
    <t>NATIONAL TRAFFIC SIGNS INC</t>
  </si>
  <si>
    <t>NETS OF AMERICA</t>
  </si>
  <si>
    <t>NEXT ADVANCE INC</t>
  </si>
  <si>
    <t>NOLDUS INFORMATION TECHNOLOGY INC</t>
  </si>
  <si>
    <t>NOODLES &amp; CO</t>
  </si>
  <si>
    <t>OATES SPECIALTIES LLC</t>
  </si>
  <si>
    <t>OLYMPIC CASE CO</t>
  </si>
  <si>
    <t>ORANGE COAST PNEUMATICS</t>
  </si>
  <si>
    <t>PACIFIC IMMUNOLOGY CORP</t>
  </si>
  <si>
    <t>PF AMERICA INC</t>
  </si>
  <si>
    <t>PFG VENTURES LP</t>
  </si>
  <si>
    <t>POCKET NURSE ENTERPRISES</t>
  </si>
  <si>
    <t>PRINT FILE INC</t>
  </si>
  <si>
    <t>PRINT NW</t>
  </si>
  <si>
    <t>PRO LIGHTING</t>
  </si>
  <si>
    <t>PRO MOWER PARTS</t>
  </si>
  <si>
    <t>PROPOSALSPACE LLC</t>
  </si>
  <si>
    <t>PROVAC SALES INC</t>
  </si>
  <si>
    <t>PUBLIC STORAGE</t>
  </si>
  <si>
    <t>QUALITY LOGO PRODUCTS INC</t>
  </si>
  <si>
    <t>REASORS</t>
  </si>
  <si>
    <t>REPSS INC</t>
  </si>
  <si>
    <t>REV.COM INC</t>
  </si>
  <si>
    <t>REX AIR</t>
  </si>
  <si>
    <t>ROC GEAR INC</t>
  </si>
  <si>
    <t>ROSS E TRIM</t>
  </si>
  <si>
    <t>ROYAL DUTCH SHELL PLC</t>
  </si>
  <si>
    <t>SAFETY PRODUCTS INC</t>
  </si>
  <si>
    <t>SCARLET COMPUTING SOLUTIONS LLC</t>
  </si>
  <si>
    <t>SCHIFINO LEE INC</t>
  </si>
  <si>
    <t>SCHRODINGER LLC</t>
  </si>
  <si>
    <t>SCIENS BUILDING SOLUTIONS LLC</t>
  </si>
  <si>
    <t>SHELTON TECHNOLOGIES &amp; RESOURCES LLC</t>
  </si>
  <si>
    <t>SIVCO INC</t>
  </si>
  <si>
    <t>SOLINCO LLC</t>
  </si>
  <si>
    <t>SOUNDSTAGE VI LLC</t>
  </si>
  <si>
    <t>SOUTHERN LABWARE INC</t>
  </si>
  <si>
    <t>SPEEDWAY</t>
  </si>
  <si>
    <t>SUMMITRACINGCOM</t>
  </si>
  <si>
    <t>SUNOCO INC</t>
  </si>
  <si>
    <t>SUNY PRESS</t>
  </si>
  <si>
    <t>SUPPLYHOUSE.COM</t>
  </si>
  <si>
    <t>TAG UP</t>
  </si>
  <si>
    <t>TAPOLOGY INC</t>
  </si>
  <si>
    <t>TEST EQUITY INC</t>
  </si>
  <si>
    <t>THE WESTSHORE GRAND</t>
  </si>
  <si>
    <t>THOMAS MOYER</t>
  </si>
  <si>
    <t>TISSUE TOOLS LLC</t>
  </si>
  <si>
    <t>TLD CONSULTING</t>
  </si>
  <si>
    <t>TOLLFREEFORWARDING.COM</t>
  </si>
  <si>
    <t>UNITED VOLLEYBALL SUPPLY LLC</t>
  </si>
  <si>
    <t>VACUUM PUMP SUPPLY</t>
  </si>
  <si>
    <t>VESPOLI USA INC</t>
  </si>
  <si>
    <t>VULTRHOLDINGSLLC</t>
  </si>
  <si>
    <t>WCI OPERATIONS LLC</t>
  </si>
  <si>
    <t>WILLIAMS TYLER</t>
  </si>
  <si>
    <t>WOWZA MEDIA SYSTEMS LLC</t>
  </si>
  <si>
    <t>WYNDHAM WORLDWIDE</t>
  </si>
  <si>
    <t>WYNN LAS VEGAS HOTEL</t>
  </si>
  <si>
    <t>XACT SUPPLY CO</t>
  </si>
  <si>
    <t>XENOPUS EXPRESS INC</t>
  </si>
  <si>
    <t>ZOES KITCHEN</t>
  </si>
  <si>
    <t>PRECISION LITHO SERVICE INC</t>
  </si>
  <si>
    <t>ARETE SOLUTIONS DIRECT LLC</t>
  </si>
  <si>
    <t>BOOKFACTORY</t>
  </si>
  <si>
    <t>DUMBARTON SECURITY SERVICES</t>
  </si>
  <si>
    <t>EMPIRE OFFICE INC</t>
  </si>
  <si>
    <t>FREIGHTCENTER  INC</t>
  </si>
  <si>
    <t>GYNEX CORP</t>
  </si>
  <si>
    <t>LAPPERT DRONES &amp; TECHNOLOGIES LLC</t>
  </si>
  <si>
    <t>LIFELOCK MEDICAL SUPPLY LLC</t>
  </si>
  <si>
    <t>MAPES PIANO STRING CO</t>
  </si>
  <si>
    <t>STEPPS TOWING SERVICE TA</t>
  </si>
  <si>
    <t>TRI-DIM FILTER CORP</t>
  </si>
  <si>
    <t>WORLD PRECISION INSTRUMENTS INC</t>
  </si>
  <si>
    <t>Misc.</t>
  </si>
  <si>
    <t>P. Jackson Eng dba The Jackson-Flayler Co. (under</t>
  </si>
  <si>
    <t>Atlantic TNG (under Alto Construction)</t>
  </si>
  <si>
    <t>Architectural Tile &amp; Marble</t>
  </si>
  <si>
    <t>Evolve Mechanical (under BCH Mechanical)</t>
  </si>
  <si>
    <t>Florida Industrial Products (under BCH Mechanica</t>
  </si>
  <si>
    <t>Capmen LLC (under BCH Mechanical)</t>
  </si>
  <si>
    <t>INTEX Builders, LLC (under ISEC)</t>
  </si>
  <si>
    <t>Patti's Construction Services Inc. (under Key Glass</t>
  </si>
  <si>
    <t>HAK Construction LLC (under Merit Prof.)</t>
  </si>
  <si>
    <t>Waterproofing Specialist (under MG McGrath)</t>
  </si>
  <si>
    <t>Sky Limit Equipment LLC (under MG McGrath)</t>
  </si>
  <si>
    <t>M3 Sixty, LLC (under MG McGrath)</t>
  </si>
  <si>
    <t>Discount Steel dba Coremark Metals (under MG</t>
  </si>
  <si>
    <t>Southeastern Surface &amp; Equipment</t>
  </si>
  <si>
    <t>Southland Concrete</t>
  </si>
  <si>
    <t>Through Q4 Tier 2 Spend (FY 21-22)</t>
  </si>
  <si>
    <t xml:space="preserve">Mission Critical Solutions </t>
  </si>
  <si>
    <t>Sitecrafters</t>
  </si>
  <si>
    <t>Matcon</t>
  </si>
  <si>
    <t>Envision Flooring</t>
  </si>
  <si>
    <t>Southeastern Surfaces &amp; Equip</t>
  </si>
  <si>
    <t>X</t>
  </si>
  <si>
    <t>OHC Environmental Engineering</t>
  </si>
  <si>
    <t>VoltAir Consulting Engineers</t>
  </si>
  <si>
    <t>AD Morgan Corporation</t>
  </si>
  <si>
    <t>AMAZON</t>
  </si>
  <si>
    <t>Milena Intl</t>
  </si>
  <si>
    <t>GRAINGER</t>
  </si>
  <si>
    <t>FASTENAL</t>
  </si>
  <si>
    <t xml:space="preserve">Gulf Coast Flooring </t>
  </si>
  <si>
    <t>Follett</t>
  </si>
  <si>
    <t>13-20%</t>
  </si>
  <si>
    <t>Volt-Air</t>
  </si>
  <si>
    <t>SMD Services</t>
  </si>
  <si>
    <t>CM Committed Amount</t>
  </si>
  <si>
    <t>USF Diversity Goal</t>
  </si>
  <si>
    <t>Current CBE Spend</t>
  </si>
  <si>
    <t>CM Commited % to Date</t>
  </si>
  <si>
    <t>CM Actual  Spend %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</si>
</sst>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2"/>
      <color theme="1" tint="0.499984740745262"/>
      <name val="Arial"/>
      <family val="2"/>
    </font>
    <font>
      <sz val="11"/>
      <color rgb="FF000000"/>
      <name val="Cambria"/>
      <family val="1"/>
    </font>
    <font>
      <sz val="12"/>
      <name val="Calibri Light"/>
      <family val="2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sz val="11"/>
      <color theme="0"/>
      <name val="Cambria"/>
      <family val="1"/>
      <scheme val="major"/>
    </font>
    <font>
      <u val="singleAccounting"/>
      <sz val="12"/>
      <color theme="0"/>
      <name val="Arial"/>
      <family val="2"/>
    </font>
    <font>
      <sz val="11"/>
      <color rgb="FF000000"/>
      <name val="Cambria"/>
      <family val="1"/>
      <scheme val="major"/>
    </font>
    <font>
      <sz val="12"/>
      <color rgb="FF000000"/>
      <name val="Calibri Light"/>
      <family val="2"/>
    </font>
    <font>
      <sz val="11"/>
      <name val="Cambria"/>
      <family val="1"/>
      <scheme val="major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6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0" fillId="3" borderId="5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0" fontId="0" fillId="0" borderId="0" xfId="0" applyFont="1"/>
    <xf numFmtId="0" fontId="0" fillId="4" borderId="1" xfId="0" applyFont="1" applyFill="1" applyBorder="1"/>
    <xf numFmtId="0" fontId="0" fillId="5" borderId="13" xfId="0" applyFont="1" applyFill="1" applyBorder="1"/>
    <xf numFmtId="0" fontId="0" fillId="4" borderId="6" xfId="0" applyFont="1" applyFill="1" applyBorder="1"/>
    <xf numFmtId="0" fontId="4" fillId="0" borderId="2" xfId="0" applyFont="1" applyBorder="1"/>
    <xf numFmtId="164" fontId="0" fillId="0" borderId="1" xfId="0" applyNumberFormat="1" applyFon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44" fontId="0" fillId="0" borderId="0" xfId="3" applyNumberFormat="1" applyFont="1"/>
    <xf numFmtId="44" fontId="3" fillId="5" borderId="12" xfId="3" applyNumberFormat="1" applyFont="1" applyFill="1" applyBorder="1"/>
    <xf numFmtId="1" fontId="0" fillId="3" borderId="3" xfId="0" applyNumberFormat="1" applyFont="1" applyFill="1" applyBorder="1"/>
    <xf numFmtId="1" fontId="0" fillId="2" borderId="3" xfId="0" applyNumberFormat="1" applyFon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4" borderId="1" xfId="0" applyFill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1" fillId="3" borderId="0" xfId="0" applyFont="1" applyFill="1"/>
    <xf numFmtId="0" fontId="0" fillId="4" borderId="6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1" fontId="0" fillId="3" borderId="3" xfId="0" applyNumberFormat="1" applyFill="1" applyBorder="1"/>
    <xf numFmtId="44" fontId="0" fillId="0" borderId="3" xfId="0" applyNumberFormat="1" applyBorder="1"/>
    <xf numFmtId="0" fontId="0" fillId="2" borderId="3" xfId="0" applyFill="1" applyBorder="1"/>
    <xf numFmtId="1" fontId="0" fillId="2" borderId="3" xfId="0" applyNumberFormat="1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43" fontId="0" fillId="2" borderId="3" xfId="0" applyNumberFormat="1" applyFill="1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" fontId="0" fillId="3" borderId="5" xfId="0" applyNumberForma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7" fontId="0" fillId="0" borderId="0" xfId="0" applyNumberFormat="1"/>
    <xf numFmtId="0" fontId="18" fillId="0" borderId="0" xfId="0" applyFont="1"/>
    <xf numFmtId="43" fontId="19" fillId="0" borderId="0" xfId="4" applyFont="1" applyFill="1" applyAlignment="1"/>
    <xf numFmtId="0" fontId="20" fillId="0" borderId="0" xfId="0" applyFont="1" applyFill="1" applyProtection="1">
      <protection locked="0"/>
    </xf>
    <xf numFmtId="44" fontId="0" fillId="0" borderId="0" xfId="3" applyFont="1" applyFill="1"/>
    <xf numFmtId="44" fontId="5" fillId="0" borderId="1" xfId="3" applyNumberFormat="1" applyFont="1" applyBorder="1"/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2" fillId="0" borderId="0" xfId="0" applyFont="1" applyFill="1" applyProtection="1">
      <protection locked="0"/>
    </xf>
    <xf numFmtId="0" fontId="25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0" fontId="27" fillId="0" borderId="0" xfId="0" applyFont="1" applyFill="1"/>
    <xf numFmtId="0" fontId="29" fillId="0" borderId="0" xfId="0" applyFont="1" applyFill="1" applyProtection="1">
      <protection locked="0"/>
    </xf>
    <xf numFmtId="44" fontId="1" fillId="6" borderId="1" xfId="3" applyFont="1" applyFill="1" applyBorder="1"/>
    <xf numFmtId="167" fontId="0" fillId="6" borderId="0" xfId="0" applyNumberFormat="1" applyFill="1"/>
    <xf numFmtId="43" fontId="31" fillId="10" borderId="16" xfId="4" applyFont="1" applyFill="1" applyBorder="1" applyAlignment="1"/>
    <xf numFmtId="43" fontId="32" fillId="10" borderId="0" xfId="4" applyFont="1" applyFill="1" applyAlignment="1"/>
    <xf numFmtId="0" fontId="21" fillId="10" borderId="0" xfId="0" applyFont="1" applyFill="1" applyAlignment="1">
      <alignment horizontal="left"/>
    </xf>
    <xf numFmtId="44" fontId="21" fillId="10" borderId="0" xfId="3" applyFont="1" applyFill="1"/>
    <xf numFmtId="0" fontId="21" fillId="10" borderId="0" xfId="0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9" fontId="20" fillId="0" borderId="0" xfId="1" applyFont="1" applyFill="1" applyProtection="1">
      <protection locked="0"/>
    </xf>
    <xf numFmtId="44" fontId="18" fillId="0" borderId="0" xfId="3" applyNumberFormat="1" applyFont="1" applyAlignment="1"/>
    <xf numFmtId="44" fontId="26" fillId="0" borderId="0" xfId="3" applyNumberFormat="1" applyFont="1" applyFill="1" applyAlignment="1"/>
    <xf numFmtId="44" fontId="27" fillId="0" borderId="0" xfId="3" applyNumberFormat="1" applyFont="1" applyFill="1" applyAlignment="1">
      <alignment horizontal="left"/>
    </xf>
    <xf numFmtId="44" fontId="22" fillId="0" borderId="0" xfId="3" applyNumberFormat="1" applyFont="1" applyAlignment="1"/>
    <xf numFmtId="44" fontId="20" fillId="0" borderId="0" xfId="3" applyNumberFormat="1" applyFont="1" applyFill="1" applyAlignment="1" applyProtection="1">
      <protection locked="0"/>
    </xf>
    <xf numFmtId="44" fontId="5" fillId="0" borderId="0" xfId="3" applyNumberFormat="1" applyFont="1" applyAlignment="1"/>
    <xf numFmtId="44" fontId="27" fillId="0" borderId="0" xfId="3" applyNumberFormat="1" applyFont="1" applyFill="1" applyAlignment="1">
      <alignment horizontal="left" vertical="top" indent="1" shrinkToFit="1"/>
    </xf>
    <xf numFmtId="44" fontId="22" fillId="0" borderId="0" xfId="3" applyNumberFormat="1" applyFont="1" applyFill="1" applyAlignment="1" applyProtection="1">
      <protection locked="0"/>
    </xf>
    <xf numFmtId="44" fontId="29" fillId="0" borderId="0" xfId="3" applyNumberFormat="1" applyFont="1" applyFill="1" applyAlignment="1" applyProtection="1">
      <alignment horizontal="left"/>
      <protection locked="0"/>
    </xf>
    <xf numFmtId="44" fontId="22" fillId="0" borderId="0" xfId="3" applyNumberFormat="1" applyFont="1"/>
    <xf numFmtId="44" fontId="5" fillId="0" borderId="0" xfId="3" applyNumberFormat="1" applyFont="1"/>
    <xf numFmtId="44" fontId="20" fillId="0" borderId="0" xfId="0" applyNumberFormat="1" applyFont="1" applyFill="1" applyAlignment="1" applyProtection="1">
      <alignment horizontal="left"/>
      <protection locked="0"/>
    </xf>
    <xf numFmtId="44" fontId="34" fillId="10" borderId="16" xfId="3" applyNumberFormat="1" applyFont="1" applyFill="1" applyBorder="1" applyAlignment="1" applyProtection="1">
      <protection locked="0"/>
    </xf>
    <xf numFmtId="9" fontId="30" fillId="6" borderId="0" xfId="1" applyNumberFormat="1" applyFont="1" applyFill="1" applyAlignment="1">
      <alignment horizont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Font="1" applyAlignment="1">
      <alignment horizontal="right"/>
    </xf>
    <xf numFmtId="44" fontId="35" fillId="10" borderId="0" xfId="3" applyFont="1" applyFill="1" applyAlignment="1">
      <alignment horizontal="right"/>
    </xf>
    <xf numFmtId="44" fontId="22" fillId="9" borderId="0" xfId="3" applyFont="1" applyFill="1" applyAlignment="1">
      <alignment horizontal="right"/>
    </xf>
    <xf numFmtId="9" fontId="29" fillId="6" borderId="0" xfId="1" applyFont="1" applyFill="1" applyAlignment="1">
      <alignment horizontal="right"/>
    </xf>
    <xf numFmtId="8" fontId="27" fillId="0" borderId="0" xfId="0" applyNumberFormat="1" applyFont="1" applyFill="1" applyAlignment="1">
      <alignment horizontal="right"/>
    </xf>
    <xf numFmtId="9" fontId="27" fillId="6" borderId="0" xfId="0" applyNumberFormat="1" applyFont="1" applyFill="1" applyAlignment="1">
      <alignment horizontal="right"/>
    </xf>
    <xf numFmtId="9" fontId="22" fillId="6" borderId="0" xfId="1" applyFont="1" applyFill="1" applyAlignment="1">
      <alignment horizontal="right"/>
    </xf>
    <xf numFmtId="8" fontId="36" fillId="0" borderId="0" xfId="0" applyNumberFormat="1" applyFont="1" applyFill="1" applyAlignment="1">
      <alignment horizontal="right"/>
    </xf>
    <xf numFmtId="9" fontId="22" fillId="6" borderId="0" xfId="0" applyNumberFormat="1" applyFont="1" applyFill="1" applyAlignment="1">
      <alignment horizontal="right"/>
    </xf>
    <xf numFmtId="8" fontId="37" fillId="0" borderId="0" xfId="0" applyNumberFormat="1" applyFont="1" applyFill="1" applyAlignment="1">
      <alignment horizontal="right"/>
    </xf>
    <xf numFmtId="169" fontId="22" fillId="9" borderId="0" xfId="3" applyNumberFormat="1" applyFont="1" applyFill="1" applyAlignment="1">
      <alignment horizontal="right"/>
    </xf>
    <xf numFmtId="169" fontId="22" fillId="0" borderId="0" xfId="0" applyNumberFormat="1" applyFont="1" applyFill="1" applyAlignment="1">
      <alignment horizontal="right"/>
    </xf>
    <xf numFmtId="44" fontId="38" fillId="9" borderId="11" xfId="3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4" fontId="39" fillId="10" borderId="0" xfId="3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9" fillId="8" borderId="0" xfId="0" applyFont="1" applyFill="1"/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23" fillId="10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33" fillId="10" borderId="0" xfId="0" applyFont="1" applyFill="1" applyAlignment="1">
      <alignment horizontal="center" vertic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9">
    <dxf>
      <fill>
        <patternFill>
          <bgColor rgb="FF004D32"/>
        </patternFill>
      </fill>
    </dxf>
    <dxf>
      <fill>
        <patternFill>
          <bgColor rgb="FF004D32"/>
        </patternFill>
      </fill>
    </dxf>
    <dxf>
      <fill>
        <patternFill>
          <bgColor rgb="FF004D32"/>
        </patternFill>
      </fill>
    </dxf>
    <dxf>
      <fill>
        <patternFill>
          <bgColor rgb="FF004D32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1D74A-1139-4D66-9804-BC93D320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106/Downloads/SUSFlorida%20usf%202022-07-19T104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106/Downloads/SUSFlorida%20usf%202022-07-19T103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B4">
            <v>1819194.04</v>
          </cell>
        </row>
        <row r="8">
          <cell r="B8">
            <v>3889097.86</v>
          </cell>
        </row>
        <row r="10">
          <cell r="B10">
            <v>360389.29</v>
          </cell>
        </row>
        <row r="15">
          <cell r="B15">
            <v>1115103.96</v>
          </cell>
        </row>
        <row r="17">
          <cell r="B17">
            <v>850171.86</v>
          </cell>
        </row>
        <row r="18">
          <cell r="B18">
            <v>11578.84</v>
          </cell>
        </row>
        <row r="23">
          <cell r="B23">
            <v>3121888.56</v>
          </cell>
        </row>
        <row r="25">
          <cell r="B25">
            <v>879830.55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B11">
            <v>9428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2-07-19T134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4761.573600462965" createdVersion="8" refreshedVersion="8" minRefreshableVersion="3" recordCount="414" xr:uid="{00000000-000A-0000-FFFF-FFFF01000000}">
  <cacheSource type="worksheet">
    <worksheetSource ref="A1:C415" sheet="sheet1" r:id="rId2"/>
  </cacheSource>
  <cacheFields count="3">
    <cacheField name="Usf Supplier Parent Name" numFmtId="0">
      <sharedItems count="406">
        <s v="WORLD WIDE TECHNOLOGIES INC"/>
        <s v="A D MORGAN CORP"/>
        <s v="P.JACKSON ENTERPRISES INC"/>
        <s v="WILSON MANAGEMENT CO"/>
        <s v="CORPORATE INTERIORS INC"/>
        <s v="SMILEY S AUDIO VISUAL INC"/>
        <s v="HENRIQUEZ ELECTRIC CORP"/>
        <s v="CAMBRIDGE COMPUTER SERVICES INC"/>
        <s v="MAYER ELECTRIC SUPPLY INC"/>
        <s v="A CHANGE IN LATITUDE CONSULTING LLC"/>
        <s v="BRAILSFORD &amp; DUNLAVEY INC"/>
        <s v="BIONIQUEST LAB SERVICES"/>
        <s v="MEDICAL SCHOOL ADVISORY GROUP LLC"/>
        <s v="GMW ASSOCIATES INC"/>
        <s v="REPSS INC"/>
        <s v="A &amp; A ELECTRIC SERVICES INC"/>
        <s v="MOUNTAIN STATE SOFTWARE SOLUTIONS LLC"/>
        <s v="INDEPENDENT LIVING INC"/>
        <s v="B FRANK STUDIO LLC"/>
        <s v="DIVERSIFIED BUSINESS MACHINES"/>
        <s v="SOLO PRINTING INC"/>
        <s v="ADVANCED CABLE CONNECTION INC"/>
        <s v="SCARLET COMPUTING SOLUTIONS LLC"/>
        <s v="OLIVIA O BRIEN"/>
        <s v="PRESIDIO INC"/>
        <s v="DARK ENTERPRISES INC"/>
        <s v="CONTRACT FURNITURE INC"/>
        <s v="ALL ABOUT KIDS LLC"/>
        <s v="PF AMERICA INC"/>
        <s v="SCIENS BUILDING SOLUTIONS LLC"/>
        <s v="OXYGEN RESCUE CARE CENTERS OF AMERICA"/>
        <s v="HILTON WORLDWIDE"/>
        <s v="KYRA SOLUTIONS INC"/>
        <s v="BUCKEYE INTERNATIONAL INC"/>
        <s v="ENGINEERING MATRIX INC"/>
        <s v="DUMBARTON SECURITY SERVICES"/>
        <s v="MARRIOTT INTERNATIONAL INC"/>
        <s v="TACONIC BIOSCIENCES INC"/>
        <s v="SHELTON TECHNOLOGIES &amp; RESOURCES LLC"/>
        <s v="SHERI DELUDOS &amp; ASSOCIATES INC"/>
        <s v="SIVCO INC"/>
        <s v="CAMPUSESP"/>
        <s v="HELD &amp; HADDAD HOLDINGS LLC"/>
        <s v="KLD ENTERPRISES LLC"/>
        <s v="DESIGN STYLES ARCHITECTURE"/>
        <s v="CIDI LABS LLC"/>
        <s v="LAPPERT DRONES &amp; TECHNOLOGIES LLC"/>
        <s v="CROWN BATH HOLDINGS LLC"/>
        <s v="CHILDREN S DEVELOPMENT FIRST CORP"/>
        <s v="INTERCONTINENTAL HOTELS GROUP"/>
        <s v="EVERYTHING BUT THE MIME INC"/>
        <s v="J NEWTON ENTERPRISES INC"/>
        <s v="LAW OFFICES OF ROBERT A SCHUERGER CO LPA"/>
        <s v="TRI-DIM FILTER CORP"/>
        <s v="COX FIRE PROTECTION INC"/>
        <s v="WORKSCAPES"/>
        <s v="ANTHONY S TAMPA BAY PRESSURE WASHING LL"/>
        <s v="IHC HEALTH SERVICES INC"/>
        <s v="K&amp;J SAFETY &amp; SECURITY CONSULTING SERVICES INC"/>
        <s v="PROIMMUNE INC"/>
        <s v="AVIS BUDGET GROUP"/>
        <s v="UNLIMITED PEDIATRIC THERAPY"/>
        <s v="RAM PRODUCTS INC"/>
        <s v="SOL DAVIS PRINTING INC"/>
        <s v="ASHBERRY ACQUISITION CO"/>
        <s v="CONCERT IDEAS INC"/>
        <s v="NOLDUS INFORMATION TECHNOLOGY INC"/>
        <s v="JET REPORTING INC"/>
        <s v="PYROTECNICO FX LLC"/>
        <s v="ARETE SOLUTIONS DIRECT LLC"/>
        <s v="BRINKMANN INSTRUMENTS INC"/>
        <s v="SHI INTERNATIONAL CORP"/>
        <s v="AWNCLEAN USA INC"/>
        <s v="ENDRUN TECHNOLOGIES"/>
        <s v="GENESEE SCIENTIFIC CORP"/>
        <s v="MM MARKING &amp; ID PRODUCTS"/>
        <s v="ROSS E TRIM"/>
        <s v="MCMULLEN OIL CO INC"/>
        <s v="HYATT CORP"/>
        <s v="GLOBAL BUSINESS LOGISTIX LLC"/>
        <s v="SCHIFINO LEE INC"/>
        <s v="MASTER MAINTENANCE INC"/>
        <s v="MAGNOLIA CONSULTING LLC"/>
        <s v="ALKALI SCIENTIFIC LLC"/>
        <s v="GENEWIZ INC"/>
        <s v="SCHRODINGER LLC"/>
        <s v="LETTS GO DIVING LLC"/>
        <s v="FLYNN TECHNICAL SOLUTIONS"/>
        <s v="POLITICO"/>
        <s v="ACCREDITED LOCK SUPPLY"/>
        <s v="CATERING BY KATHY INC"/>
        <s v="VETAMAC INC"/>
        <s v="TEST EQUITY INC"/>
        <s v="OHC ENVIRONMENTAL ENGINEERING INC"/>
        <s v="TISSUE TOOLS LLC"/>
        <s v="BIO-SERV"/>
        <s v="GRADCAST LLC"/>
        <s v="TRACE KINGHAM INC"/>
        <s v="EVOLVE3 CONSULTING LLC"/>
        <s v="STOELTING CO"/>
        <s v="THOMAS MOYER"/>
        <s v="OLYMPIC CASE CO"/>
        <s v="TWD TRADEWINDS INC"/>
        <s v="KEMTECH AMERICA INC"/>
        <s v="CORPORATE CASUALS - 2"/>
        <s v="BIOLEGEND INC"/>
        <s v="GRAYSTONE GROUP ADVERTISING"/>
        <s v="JANET GAIL VOGT INC"/>
        <s v="LIFELOCK MEDICAL SUPPLY LLC"/>
        <s v="WOWZA MEDIA SYSTEMS LLC"/>
        <s v="MATTEK CORP"/>
        <s v="ASHBERRY WATER CONDITIONING"/>
        <s v="BIOTECHNICAL COMMUNICATIONS INC"/>
        <s v="CAROLINA BIOLOGICAL SUPPLY CO"/>
        <s v="POCKET NURSE ENTERPRISES"/>
        <s v="TACGEN INC"/>
        <s v="PRINT NW"/>
        <s v="THOMAS &amp; LOCICERO PL"/>
        <s v="EMMERSION LEARNING INC"/>
        <s v="GGB INDUSTRIES INC"/>
        <s v="BAC DIGITAL SOLUTIONS"/>
        <s v="HEATHER FITZPATRICK LLC"/>
        <s v="KEEP ST. PETE LIT INC"/>
        <s v="VOLTAIR CONSULTING ENGINEERS INC"/>
        <s v="ROBERT HALF INTERNATIONAL INC"/>
        <s v="SUPERIOR SPEECH THERAPY SERVICES LLC"/>
        <s v="MEDCHEMEXPRESS LLC"/>
        <s v="REBEKAH J MOONEY"/>
        <s v="NUJAK DEVELOPMENT INC"/>
        <s v="FLORIDA SENTINEL BULLETIN"/>
        <s v="BIOQUELL INC"/>
        <s v="MAT &amp; MELISSA MEDIA INC"/>
        <s v="BABBITT KATHLEEN"/>
        <s v="MIDWEST SCIENTIFIC INC"/>
        <s v="AUTOMATED BUILDING CONTROL SYSTEMS INC"/>
        <s v="PAPA JOHNS PIZZA"/>
        <s v="SCOLLON PRODUCTIONS INC"/>
        <s v="APPTREE SOFTWARE INC"/>
        <s v="FLEET PRODUCTS INC"/>
        <s v="ANCARE CORP"/>
        <s v="TECNIPLAST USA INC"/>
        <s v="SOUNDSTAGE VI LLC"/>
        <s v="RED ROOT STRATEGIES"/>
        <s v="THE SUSTAINABLE LIVING PROJECT INC"/>
        <s v="VESPOLI USA INC"/>
        <s v="LITHGOW LABORATORY SERVICES"/>
        <s v="CLEAN UP GROUP INTERNATIONAL INC"/>
        <s v="T-SOLUTIONS CORP"/>
        <s v="ROYAL EDGER &amp; MOWER CO I"/>
        <s v="MTI CORP"/>
        <s v="APOLLO SUNGUARD SYSTEMS INC"/>
        <s v="COREXCEL"/>
        <s v="DESA PHILADELPHIA"/>
        <s v="CIRCUIT SPECIALISTS"/>
        <s v="WCI OPERATIONS LLC"/>
        <s v="1000BULBS.COM"/>
        <s v="LC SCIENCES LLC"/>
        <s v="EDVISION CORP"/>
        <s v="STROUD SYSTEMS"/>
        <s v="COPPER MOUNTAIN TECHNOLOGIES"/>
        <s v="GLT OFFICE SUPPLY INC"/>
        <s v="BIOCARE MEDICAL"/>
        <s v="BIO-SYNTHESIS INC"/>
        <s v="SUPPLYHOUSE.COM"/>
        <s v="TRANSPORTATION SOLUTIONS &amp; LIGHTING INC"/>
        <s v="MAGELLAN INDUSTRIAL CO"/>
        <s v="GODADDY INC"/>
        <s v="SALLY DEE LLC"/>
        <s v="PACIFIC IMMUNOLOGY CORP"/>
        <s v="ZAPPE &amp; CUTLER EDUCATIONAL CONSULTING"/>
        <s v="COASTAL SERVICE &amp; SUPPLY INC"/>
        <s v="SUPERIOR STRUCTURES INC"/>
        <s v="COCA COLA BOTTLING CO"/>
        <s v="4 RIVERS SMOKEHOUSE"/>
        <s v="CABLESANDKITS"/>
        <s v="ADVANCED ENVIRONMENTAL LABS INC"/>
        <s v="ICAN SHINE INC"/>
        <s v="ATLAS ORGANICS CU08 LLC"/>
        <s v="UNITED VOLLEYBALL SUPPLY LLC"/>
        <s v="MERRITT MD LISA"/>
        <s v="PRICE ENGINEERED PLASTICS"/>
        <s v="MACFREEMAN LLC"/>
        <s v="GEORGE FAISON"/>
        <s v="INTERNATIONAL BUSINESS INFORMATION TECHN"/>
        <s v="BECKER PUMPS CORP"/>
        <s v="SRQ MEDIA GROUP"/>
        <s v="FLORIDA INDUSTRIAL PRODUCTS"/>
        <s v="THOMAS WATER PURIFICATION LLC"/>
        <s v="SUNCOAST PROMOTIONAL PRODUCTS INC"/>
        <s v="POSITIVELY U INC"/>
        <s v="SPI SUPPLIES"/>
        <s v="B K INSTALLATIONS"/>
        <s v="KENT ADHESIVE PRODUCT CO"/>
        <s v="ARCHITECTURAL MILLWORK &amp; REMODELING LL"/>
        <s v="C.O.R.E. SQUARE LLC"/>
        <s v="KALOS INC"/>
        <s v="TIA YOUNG IMAGE &amp; ETIQUETTE LLC"/>
        <s v="RTW PHOTOGRAPHY LLC"/>
        <s v="ANGELIKA KRUG PHOTOGRAPHY"/>
        <s v="SWANK MOTION PICTURES INC"/>
        <s v="FORTELIT INC"/>
        <s v="SOLINCO LLC"/>
        <s v="PAINTERS ON DEMAND LLC"/>
        <s v="SCIENCELL RESEARCH LABS INC"/>
        <s v="ITK CLEANING SERVICE INC"/>
        <s v="INQUIRY RESEARCH GROUP LLC"/>
        <s v="ASHLEY FURNITURE"/>
        <s v="FAMILIES IN NEED OF DIRECTION INC"/>
        <s v="FOLEY VIDEO PRODUCTIONS INC"/>
        <s v="TRIANGLE POOL SERVICE"/>
        <s v="BETHYL LABS INC"/>
        <s v="EZCATERZAXBYS"/>
        <s v="PROVAC SALES INC"/>
        <s v="APEX OFFICE PRODUCTS INC"/>
        <s v="PUBLIC STORAGE"/>
        <s v="D &amp; K CONSULTING"/>
        <s v="GENERITE"/>
        <s v="BROOKES PUBLISHING"/>
        <s v="HEALTHCOM MEDIA"/>
        <s v="TAPOLOGY INC"/>
        <s v="SUDS N SPARKLES"/>
        <s v="WILLIAMS TYLER"/>
        <s v="CAMPBELL SCIENTIFIC"/>
        <s v="ELEARNING PRODUCTIONS CORP"/>
        <s v="MARTIN LITHOGRAPH INC"/>
        <s v="SEACOAST UNIFORMS"/>
        <s v="WYNDHAM WORLDWIDE"/>
        <s v="HEYWOOD A. TURNER III"/>
        <s v="STAT TECHNOLOGIES INC"/>
        <s v="PFG VENTURES LP"/>
        <s v="GILLY USA INC"/>
        <s v="AMERICA S MOST RELIABLE MOVERS INC"/>
        <s v="ADAPTIVE TECH SOLUTIONS"/>
        <s v="HUNT OPTICS &amp; IMAGING INC"/>
        <s v="BMI SUPPLY"/>
        <s v="AIR LIQUIDE"/>
        <s v="VOLTAIR CONSTRUCTORS LLC"/>
        <s v="ANNE SCHROEDER"/>
        <s v="LIFT HEALTH ORGANIZATION INC"/>
        <s v="WILLIAM THOMAS DUGARD JR"/>
        <s v="ICANVAS"/>
        <s v="A&amp;J VACUUM SERVICES INC"/>
        <s v="C&amp;C PAINTING CONTRACTORS INC"/>
        <s v="IMPACT COMPUTERS"/>
        <s v="HERBALWISE LLC DBA INSIGHT WELLNESS WORK"/>
        <s v="DR. D S OT &amp; AT SERVICES LLC"/>
        <s v="BIORECLAMATION IVT"/>
        <s v="FLINN SCIENTIFIC INC"/>
        <s v="CERTIPHI SCREENING INC"/>
        <s v="NATIONAL TRAFFIC SIGNS INC"/>
        <s v="EMPIRE OFFICE INC"/>
        <s v="SOLUTION ONE MARITIME LLC"/>
        <s v="CELLTREAT SCIENTIFIC PRODUCTS LLC"/>
        <s v="ZYMO RESEARCH"/>
        <s v="CROSSTEC CORP"/>
        <s v="IOFM"/>
        <s v="HAMPTON RESEARCH CORP"/>
        <s v="BOWLZ &amp; BUNZ"/>
        <s v="CAYMAN CHEMICAL"/>
        <s v="PROPOSALSPACE LLC"/>
        <s v="MIDFLORIDA ARMORED &amp; ATM SERVICE"/>
        <s v="A&amp;G PHARMACEUTICAL"/>
        <s v="EPIGENTEK GROUP INC"/>
        <s v="ATLANTIC CORDAGE"/>
        <s v="LAMPLIGHTER INN"/>
        <s v="CLIF BAR &amp; CO"/>
        <s v="INJECTIONAID INC"/>
        <s v="AVANTI POLAR LIPIDS INC"/>
        <s v="XACT SUPPLY CO"/>
        <s v="ETONBIO INC"/>
        <s v="ANYPROMO INC"/>
        <s v="CEDARLANE LABS"/>
        <s v="THOMAS SCIENTIFIC INC"/>
        <s v="GSA SECURITY INC"/>
        <s v="GULFSHORE SPORT STORE IN"/>
        <s v="NOODLES &amp; CO"/>
        <s v="ABSOLUTE FENCING GEAR"/>
        <s v="ALLEGIS GROUP"/>
        <s v="NOVA ELECTRONIC MATERIALS"/>
        <s v="MUTHEN &amp; MUTHEN"/>
        <s v="BIOWORLD"/>
        <s v="MARATHON GARBAGE SERVICE INC"/>
        <s v="LITTLE GREEK"/>
        <s v="ADVANCE REPRODUCTIONS CO"/>
        <s v="SAGE PUBLICATIONS INC"/>
        <s v="CAROLINA STALITE CO"/>
        <s v="OFFICE FURNITURE CENTER"/>
        <s v="DIVE RITE"/>
        <s v="WARREN C. LEIMBACH"/>
        <s v="FREIGHTCENTER  INC"/>
        <s v="AMERICAN AD SPECIALTIES INC"/>
        <s v="THE MONTALVO CORP"/>
        <s v="PRO LIGHTING"/>
        <s v="HEADHUNTER INC"/>
        <s v="PRECISION LITHO SERVICE INC"/>
        <s v="BIOINFORX"/>
        <s v="BOOKFACTORY"/>
        <s v="PRINT FILE INC"/>
        <s v="ALLHEART"/>
        <s v="BINGHAM ON SITE PORTABLES LLC"/>
        <s v="REX AIR"/>
        <s v="ERS BIOMEDICAL SERVICE"/>
        <s v="DUNIWAY STOCKROOM CORP"/>
        <s v="GILSON INC"/>
        <s v="NEXT ADVANCE INC"/>
        <s v="POLYSCIENCES INC"/>
        <s v="HEMOSTAT LABRATORIES INC"/>
        <s v="MAKING A STATEMENT LLC"/>
        <s v="XENOPUS EXPRESS INC"/>
        <s v="THE WESTSHORE GRAND"/>
        <s v="AKOYA BIOSCIENCES INC"/>
        <s v="DOWLING GRAPHICS INC"/>
        <s v="COLONIAL MEDICAL SUPPLY CO INC"/>
        <s v="SOUTHERN LABWARE INC"/>
        <s v="TLD CONSULTING"/>
        <s v="CROWN AWARDS INC"/>
        <s v="FORESTRY SUPPLIERS"/>
        <s v="SUMMITRACINGCOM"/>
        <s v="EZCATERPEI WEI ASIAN"/>
        <s v="SAFETY PRODUCTS INC"/>
        <s v="GENETEX INC"/>
        <s v="A &amp; K LAUNDRY EQUIPMENT SERVICE INC"/>
        <s v="UNITED STATES BIOLOGICAL"/>
        <s v="VULTRHOLDINGSLLC"/>
        <s v="BIOPIONEER INC"/>
        <s v="JN BAKER CONSULTING LLC"/>
        <s v="STELLAR SCIENTIFIC INC"/>
        <s v="BAY STAGE LIGHTING CO INC"/>
        <s v="BITLY.COM"/>
        <s v="SHRED QUICK INC"/>
        <s v="CATERING BY THE FAMILY"/>
        <s v="MIRUS BIO LLC"/>
        <s v="TROPICAL NATURE INC"/>
        <s v="QUALITY LOGO PRODUCTS INC"/>
        <s v="CUBICLE KEYS"/>
        <s v="ACCELA CHEMBIO INC"/>
        <s v="KAPWA COACHING &amp; CONSULTING LLC"/>
        <s v="STEPPS TOWING SERVICE TA"/>
        <s v="BIO CORP"/>
        <s v="WORLD PRECISION INSTRUMENTS INC"/>
        <s v="KING WHOLESALE FLOWERS"/>
        <s v="PRO MOWER PARTS"/>
        <s v="DAY S SERVICE STATION"/>
        <s v="OAKTREE PRODUCTS INC"/>
        <s v="FLORIDA TRANSPORTATION SYSTEMS INC"/>
        <s v="OATES SPECIALTIES LLC"/>
        <s v="EDUWHERE-KEIKA VENTURES"/>
        <s v="CAESARS ENTERTAINMENT CORPORATION"/>
        <s v="AMBASSADOR LIMOUSINE"/>
        <s v="NETS OF AMERICA"/>
        <s v="J.M. MORALES &amp; ASSOCIATES CORP"/>
        <s v="GYNEX CORP"/>
        <s v="PRO COPY INC"/>
        <s v="TECHNICAL SALES &amp; APPLI"/>
        <s v="C2 INC"/>
        <s v="NAPNAP"/>
        <s v="GOPHER SPORT"/>
        <s v="GERSTEL INC"/>
        <s v="TAMPA TOWN CAR"/>
        <s v="ROC GEAR INC"/>
        <s v="MAPES PIANO STRING CO"/>
        <s v="UF DOCE TREEO"/>
        <s v="ENGRAVING AWARDS &amp; GIFTS"/>
        <s v="SPEEDWAY"/>
        <s v="MAZZAROS ITALIAN MARKET"/>
        <s v="ELECTRON MICROSCOPY SCIENCES"/>
        <s v="FISHERIES SUPPLY"/>
        <s v="A PLUS MARINE SUPPLY INC"/>
        <s v="REV.COM INC"/>
        <s v="LOVING HUT"/>
        <s v="MICHAELS STORES"/>
        <s v="ELLAS AMERICANA FOLK ART"/>
        <s v="SUNY PRESS"/>
        <s v="ZOES KITCHEN"/>
        <s v="EBOGU.COM INC"/>
        <s v="EINSTEIN BROS BAGELS"/>
        <s v="CE FOR RELICENSURE"/>
        <s v="APPOINTMENT-PLUS STORMSOU"/>
        <s v="CHEVRON CORPORATION"/>
        <s v="ECONO LODGE"/>
        <s v="NATL CNTR COMPETENCY"/>
        <s v="ROYAL DUTCH SHELL PLC"/>
        <s v="MARCIVE INC"/>
        <s v="MONOPRICE INC"/>
        <s v="CIRCLE K"/>
        <s v="AUTOMATION DISTRIBUTION"/>
        <s v="GUY BROWN LLC"/>
        <s v="ORANGE COAST PNEUMATICS"/>
        <s v="DUNKIN BRANDS GROUP INC"/>
        <s v="TAG UP"/>
        <s v="SUNOCO INC"/>
        <s v="MAYFLOWER CAB CO LLC"/>
        <s v="REASORS"/>
        <s v="EASYKEYS.COM"/>
        <s v="MATTERPORT INC"/>
        <s v="BLUE STORE DISCOUNT"/>
        <s v="TOLLFREEFORWARDING.COM"/>
        <s v="VACUUM PUMP SUPPLY"/>
        <s v="HAL LEONARD CORP"/>
        <s v="ACE HARDWARE"/>
        <s v="LAMBS FOODTOWN"/>
        <s v="LIBERATED SYNDICATION"/>
        <s v="EXXON MOBIL CORP"/>
        <s v="BPMSUPREME.COM"/>
        <s v="CONOCOPHILLIPS"/>
        <s v="WYNN LAS VEGAS HOTEL"/>
      </sharedItems>
    </cacheField>
    <cacheField name="Diversity Diversity Code Description 1" numFmtId="0">
      <sharedItems count="12">
        <s v="AFRICAN AMERICAN NON-CERTIFIED"/>
        <s v="AMERICAN WOMEN CERTIFIED"/>
        <s v="AMERICAN WOMAN NON-CERTIFIED"/>
        <s v="VETERAN OWNED"/>
        <s v="HISPANIC AMERICAN NON-CERTIFIED"/>
        <s v="SMALL BUSINESS (FEDERAL NON-8A FIRM)"/>
        <s v="HISPANIC AMERICAN CERTIFIED"/>
        <s v="ASIAN AMERICAN NON-CERTIFIED"/>
        <s v="MINORITY BUSINESS (FEDERAL SBA CERTIFIED 8A FIRM)"/>
        <s v="AFRICAN AMERICAN CERTIFIED"/>
        <s v="NATIVE AMERICAN NON-CERTIFIED"/>
        <s v="SMALL BUSINESS (STATE)"/>
      </sharedItems>
    </cacheField>
    <cacheField name="Usf Total Spend" numFmtId="167">
      <sharedItems containsSemiMixedTypes="0" containsString="0" containsNumber="1" minValue="0" maxValue="453740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4">
  <r>
    <x v="0"/>
    <x v="0"/>
    <n v="453740.14"/>
  </r>
  <r>
    <x v="1"/>
    <x v="1"/>
    <n v="427651.66"/>
  </r>
  <r>
    <x v="2"/>
    <x v="2"/>
    <n v="250000"/>
  </r>
  <r>
    <x v="3"/>
    <x v="2"/>
    <n v="171782.24"/>
  </r>
  <r>
    <x v="4"/>
    <x v="3"/>
    <n v="147743.32"/>
  </r>
  <r>
    <x v="5"/>
    <x v="2"/>
    <n v="129194.3"/>
  </r>
  <r>
    <x v="6"/>
    <x v="4"/>
    <n v="129004"/>
  </r>
  <r>
    <x v="7"/>
    <x v="2"/>
    <n v="104452.15"/>
  </r>
  <r>
    <x v="8"/>
    <x v="5"/>
    <n v="95274.18"/>
  </r>
  <r>
    <x v="9"/>
    <x v="2"/>
    <n v="67123.679999999993"/>
  </r>
  <r>
    <x v="10"/>
    <x v="0"/>
    <n v="63435.75"/>
  </r>
  <r>
    <x v="11"/>
    <x v="2"/>
    <n v="59753"/>
  </r>
  <r>
    <x v="12"/>
    <x v="2"/>
    <n v="57750"/>
  </r>
  <r>
    <x v="13"/>
    <x v="5"/>
    <n v="57160"/>
  </r>
  <r>
    <x v="14"/>
    <x v="5"/>
    <n v="54856.4"/>
  </r>
  <r>
    <x v="15"/>
    <x v="4"/>
    <n v="54540.62"/>
  </r>
  <r>
    <x v="16"/>
    <x v="5"/>
    <n v="53270"/>
  </r>
  <r>
    <x v="15"/>
    <x v="6"/>
    <n v="52834.92"/>
  </r>
  <r>
    <x v="17"/>
    <x v="2"/>
    <n v="51380.99"/>
  </r>
  <r>
    <x v="18"/>
    <x v="2"/>
    <n v="50798"/>
  </r>
  <r>
    <x v="19"/>
    <x v="2"/>
    <n v="50010.19"/>
  </r>
  <r>
    <x v="20"/>
    <x v="4"/>
    <n v="48322.23"/>
  </r>
  <r>
    <x v="21"/>
    <x v="6"/>
    <n v="47714.33"/>
  </r>
  <r>
    <x v="22"/>
    <x v="5"/>
    <n v="45600"/>
  </r>
  <r>
    <x v="23"/>
    <x v="2"/>
    <n v="45000"/>
  </r>
  <r>
    <x v="24"/>
    <x v="2"/>
    <n v="44942.16"/>
  </r>
  <r>
    <x v="25"/>
    <x v="2"/>
    <n v="43750"/>
  </r>
  <r>
    <x v="26"/>
    <x v="1"/>
    <n v="43634.8"/>
  </r>
  <r>
    <x v="27"/>
    <x v="2"/>
    <n v="41775.440000000002"/>
  </r>
  <r>
    <x v="28"/>
    <x v="5"/>
    <n v="41627.919999999998"/>
  </r>
  <r>
    <x v="29"/>
    <x v="5"/>
    <n v="41202"/>
  </r>
  <r>
    <x v="30"/>
    <x v="5"/>
    <n v="35280"/>
  </r>
  <r>
    <x v="31"/>
    <x v="5"/>
    <n v="33754.769999999997"/>
  </r>
  <r>
    <x v="32"/>
    <x v="7"/>
    <n v="33079.870000000003"/>
  </r>
  <r>
    <x v="33"/>
    <x v="5"/>
    <n v="33025.31"/>
  </r>
  <r>
    <x v="34"/>
    <x v="3"/>
    <n v="32981.599999999999"/>
  </r>
  <r>
    <x v="35"/>
    <x v="3"/>
    <n v="31708.57"/>
  </r>
  <r>
    <x v="36"/>
    <x v="5"/>
    <n v="30623.9"/>
  </r>
  <r>
    <x v="37"/>
    <x v="3"/>
    <n v="28697.79"/>
  </r>
  <r>
    <x v="38"/>
    <x v="5"/>
    <n v="27985"/>
  </r>
  <r>
    <x v="39"/>
    <x v="1"/>
    <n v="26817.5"/>
  </r>
  <r>
    <x v="40"/>
    <x v="5"/>
    <n v="26500"/>
  </r>
  <r>
    <x v="41"/>
    <x v="5"/>
    <n v="24500"/>
  </r>
  <r>
    <x v="42"/>
    <x v="3"/>
    <n v="23237.41"/>
  </r>
  <r>
    <x v="43"/>
    <x v="2"/>
    <n v="22375"/>
  </r>
  <r>
    <x v="44"/>
    <x v="5"/>
    <n v="22175"/>
  </r>
  <r>
    <x v="45"/>
    <x v="5"/>
    <n v="21660"/>
  </r>
  <r>
    <x v="46"/>
    <x v="3"/>
    <n v="21025"/>
  </r>
  <r>
    <x v="47"/>
    <x v="3"/>
    <n v="20685"/>
  </r>
  <r>
    <x v="48"/>
    <x v="2"/>
    <n v="20649.87"/>
  </r>
  <r>
    <x v="49"/>
    <x v="5"/>
    <n v="20360.18"/>
  </r>
  <r>
    <x v="50"/>
    <x v="1"/>
    <n v="18815"/>
  </r>
  <r>
    <x v="51"/>
    <x v="2"/>
    <n v="18456"/>
  </r>
  <r>
    <x v="52"/>
    <x v="5"/>
    <n v="18435.810000000001"/>
  </r>
  <r>
    <x v="53"/>
    <x v="3"/>
    <n v="18276.3"/>
  </r>
  <r>
    <x v="54"/>
    <x v="1"/>
    <n v="18152.5"/>
  </r>
  <r>
    <x v="55"/>
    <x v="1"/>
    <n v="17788.099999999999"/>
  </r>
  <r>
    <x v="56"/>
    <x v="5"/>
    <n v="17550"/>
  </r>
  <r>
    <x v="57"/>
    <x v="5"/>
    <n v="17000"/>
  </r>
  <r>
    <x v="58"/>
    <x v="2"/>
    <n v="16800"/>
  </r>
  <r>
    <x v="59"/>
    <x v="5"/>
    <n v="15967"/>
  </r>
  <r>
    <x v="60"/>
    <x v="2"/>
    <n v="15731.05"/>
  </r>
  <r>
    <x v="61"/>
    <x v="2"/>
    <n v="15601.6"/>
  </r>
  <r>
    <x v="62"/>
    <x v="2"/>
    <n v="15000"/>
  </r>
  <r>
    <x v="63"/>
    <x v="0"/>
    <n v="14648"/>
  </r>
  <r>
    <x v="64"/>
    <x v="5"/>
    <n v="14033.88"/>
  </r>
  <r>
    <x v="65"/>
    <x v="5"/>
    <n v="13000"/>
  </r>
  <r>
    <x v="66"/>
    <x v="5"/>
    <n v="12773"/>
  </r>
  <r>
    <x v="67"/>
    <x v="2"/>
    <n v="12760"/>
  </r>
  <r>
    <x v="68"/>
    <x v="5"/>
    <n v="12400"/>
  </r>
  <r>
    <x v="69"/>
    <x v="3"/>
    <n v="12000"/>
  </r>
  <r>
    <x v="70"/>
    <x v="5"/>
    <n v="11719.34"/>
  </r>
  <r>
    <x v="71"/>
    <x v="7"/>
    <n v="11682.16"/>
  </r>
  <r>
    <x v="72"/>
    <x v="1"/>
    <n v="11595"/>
  </r>
  <r>
    <x v="73"/>
    <x v="5"/>
    <n v="11450"/>
  </r>
  <r>
    <x v="74"/>
    <x v="5"/>
    <n v="11295.61"/>
  </r>
  <r>
    <x v="75"/>
    <x v="4"/>
    <n v="11041.79"/>
  </r>
  <r>
    <x v="76"/>
    <x v="5"/>
    <n v="11000"/>
  </r>
  <r>
    <x v="77"/>
    <x v="5"/>
    <n v="10460.25"/>
  </r>
  <r>
    <x v="78"/>
    <x v="5"/>
    <n v="10076.51"/>
  </r>
  <r>
    <x v="79"/>
    <x v="2"/>
    <n v="10000"/>
  </r>
  <r>
    <x v="80"/>
    <x v="5"/>
    <n v="10000"/>
  </r>
  <r>
    <x v="81"/>
    <x v="2"/>
    <n v="9707.23"/>
  </r>
  <r>
    <x v="82"/>
    <x v="2"/>
    <n v="9555"/>
  </r>
  <r>
    <x v="83"/>
    <x v="5"/>
    <n v="9517.15"/>
  </r>
  <r>
    <x v="84"/>
    <x v="7"/>
    <n v="9011.7199999999993"/>
  </r>
  <r>
    <x v="85"/>
    <x v="5"/>
    <n v="8875"/>
  </r>
  <r>
    <x v="86"/>
    <x v="2"/>
    <n v="8661.2000000000007"/>
  </r>
  <r>
    <x v="87"/>
    <x v="2"/>
    <n v="8487.65"/>
  </r>
  <r>
    <x v="88"/>
    <x v="2"/>
    <n v="8428"/>
  </r>
  <r>
    <x v="89"/>
    <x v="2"/>
    <n v="8377.6200000000008"/>
  </r>
  <r>
    <x v="90"/>
    <x v="1"/>
    <n v="8340.7000000000007"/>
  </r>
  <r>
    <x v="91"/>
    <x v="2"/>
    <n v="8282.3799999999992"/>
  </r>
  <r>
    <x v="92"/>
    <x v="5"/>
    <n v="8254.4"/>
  </r>
  <r>
    <x v="93"/>
    <x v="0"/>
    <n v="7725"/>
  </r>
  <r>
    <x v="94"/>
    <x v="5"/>
    <n v="7704.77"/>
  </r>
  <r>
    <x v="95"/>
    <x v="5"/>
    <n v="7659.33"/>
  </r>
  <r>
    <x v="96"/>
    <x v="5"/>
    <n v="7500"/>
  </r>
  <r>
    <x v="97"/>
    <x v="5"/>
    <n v="7500"/>
  </r>
  <r>
    <x v="98"/>
    <x v="2"/>
    <n v="7462.5"/>
  </r>
  <r>
    <x v="99"/>
    <x v="2"/>
    <n v="7334.97"/>
  </r>
  <r>
    <x v="100"/>
    <x v="5"/>
    <n v="7195"/>
  </r>
  <r>
    <x v="101"/>
    <x v="5"/>
    <n v="7046"/>
  </r>
  <r>
    <x v="102"/>
    <x v="8"/>
    <n v="6990"/>
  </r>
  <r>
    <x v="103"/>
    <x v="7"/>
    <n v="6802.61"/>
  </r>
  <r>
    <x v="104"/>
    <x v="5"/>
    <n v="6660.42"/>
  </r>
  <r>
    <x v="105"/>
    <x v="5"/>
    <n v="6597.75"/>
  </r>
  <r>
    <x v="106"/>
    <x v="5"/>
    <n v="6415.8"/>
  </r>
  <r>
    <x v="107"/>
    <x v="2"/>
    <n v="6194.4"/>
  </r>
  <r>
    <x v="108"/>
    <x v="3"/>
    <n v="5980"/>
  </r>
  <r>
    <x v="109"/>
    <x v="5"/>
    <n v="5848.95"/>
  </r>
  <r>
    <x v="110"/>
    <x v="5"/>
    <n v="5638.67"/>
  </r>
  <r>
    <x v="111"/>
    <x v="5"/>
    <n v="5536.16"/>
  </r>
  <r>
    <x v="112"/>
    <x v="0"/>
    <n v="5400"/>
  </r>
  <r>
    <x v="113"/>
    <x v="2"/>
    <n v="5355.88"/>
  </r>
  <r>
    <x v="114"/>
    <x v="5"/>
    <n v="5272.06"/>
  </r>
  <r>
    <x v="115"/>
    <x v="2"/>
    <n v="5200"/>
  </r>
  <r>
    <x v="116"/>
    <x v="5"/>
    <n v="5167"/>
  </r>
  <r>
    <x v="117"/>
    <x v="2"/>
    <n v="5014"/>
  </r>
  <r>
    <x v="118"/>
    <x v="5"/>
    <n v="5000"/>
  </r>
  <r>
    <x v="119"/>
    <x v="5"/>
    <n v="4990"/>
  </r>
  <r>
    <x v="120"/>
    <x v="2"/>
    <n v="4970"/>
  </r>
  <r>
    <x v="121"/>
    <x v="5"/>
    <n v="4960"/>
  </r>
  <r>
    <x v="122"/>
    <x v="2"/>
    <n v="4950"/>
  </r>
  <r>
    <x v="123"/>
    <x v="9"/>
    <n v="4900"/>
  </r>
  <r>
    <x v="124"/>
    <x v="5"/>
    <n v="4887.5"/>
  </r>
  <r>
    <x v="125"/>
    <x v="2"/>
    <n v="4872.08"/>
  </r>
  <r>
    <x v="126"/>
    <x v="7"/>
    <n v="4872"/>
  </r>
  <r>
    <x v="127"/>
    <x v="2"/>
    <n v="4800"/>
  </r>
  <r>
    <x v="128"/>
    <x v="0"/>
    <n v="4800"/>
  </r>
  <r>
    <x v="129"/>
    <x v="0"/>
    <n v="4742.66"/>
  </r>
  <r>
    <x v="130"/>
    <x v="5"/>
    <n v="4718"/>
  </r>
  <r>
    <x v="131"/>
    <x v="5"/>
    <n v="4550"/>
  </r>
  <r>
    <x v="132"/>
    <x v="2"/>
    <n v="4500"/>
  </r>
  <r>
    <x v="133"/>
    <x v="5"/>
    <n v="4489.1899999999996"/>
  </r>
  <r>
    <x v="134"/>
    <x v="5"/>
    <n v="4449.5"/>
  </r>
  <r>
    <x v="135"/>
    <x v="5"/>
    <n v="4428.1000000000004"/>
  </r>
  <r>
    <x v="136"/>
    <x v="2"/>
    <n v="4422.5"/>
  </r>
  <r>
    <x v="137"/>
    <x v="5"/>
    <n v="4375"/>
  </r>
  <r>
    <x v="138"/>
    <x v="5"/>
    <n v="4146.42"/>
  </r>
  <r>
    <x v="139"/>
    <x v="5"/>
    <n v="4144.5"/>
  </r>
  <r>
    <x v="140"/>
    <x v="5"/>
    <n v="4038.16"/>
  </r>
  <r>
    <x v="141"/>
    <x v="5"/>
    <n v="4000"/>
  </r>
  <r>
    <x v="142"/>
    <x v="2"/>
    <n v="4000"/>
  </r>
  <r>
    <x v="143"/>
    <x v="2"/>
    <n v="4000"/>
  </r>
  <r>
    <x v="144"/>
    <x v="5"/>
    <n v="3940.11"/>
  </r>
  <r>
    <x v="145"/>
    <x v="2"/>
    <n v="3933.75"/>
  </r>
  <r>
    <x v="146"/>
    <x v="2"/>
    <n v="3900"/>
  </r>
  <r>
    <x v="147"/>
    <x v="6"/>
    <n v="3872.47"/>
  </r>
  <r>
    <x v="148"/>
    <x v="2"/>
    <n v="3810.82"/>
  </r>
  <r>
    <x v="149"/>
    <x v="7"/>
    <n v="3803.29"/>
  </r>
  <r>
    <x v="150"/>
    <x v="3"/>
    <n v="3697"/>
  </r>
  <r>
    <x v="151"/>
    <x v="2"/>
    <n v="3623.08"/>
  </r>
  <r>
    <x v="152"/>
    <x v="0"/>
    <n v="3600"/>
  </r>
  <r>
    <x v="153"/>
    <x v="5"/>
    <n v="3455.93"/>
  </r>
  <r>
    <x v="154"/>
    <x v="5"/>
    <n v="3399.75"/>
  </r>
  <r>
    <x v="155"/>
    <x v="2"/>
    <n v="3389.95"/>
  </r>
  <r>
    <x v="156"/>
    <x v="5"/>
    <n v="3380"/>
  </r>
  <r>
    <x v="157"/>
    <x v="5"/>
    <n v="3375"/>
  </r>
  <r>
    <x v="158"/>
    <x v="5"/>
    <n v="3293"/>
  </r>
  <r>
    <x v="159"/>
    <x v="5"/>
    <n v="3268.8"/>
  </r>
  <r>
    <x v="160"/>
    <x v="2"/>
    <n v="3265"/>
  </r>
  <r>
    <x v="161"/>
    <x v="7"/>
    <n v="3198.75"/>
  </r>
  <r>
    <x v="162"/>
    <x v="5"/>
    <n v="3165"/>
  </r>
  <r>
    <x v="163"/>
    <x v="5"/>
    <n v="3029.4"/>
  </r>
  <r>
    <x v="164"/>
    <x v="7"/>
    <n v="3020"/>
  </r>
  <r>
    <x v="165"/>
    <x v="5"/>
    <n v="2981.43"/>
  </r>
  <r>
    <x v="166"/>
    <x v="5"/>
    <n v="2974.11"/>
  </r>
  <r>
    <x v="167"/>
    <x v="2"/>
    <n v="2950"/>
  </r>
  <r>
    <x v="168"/>
    <x v="5"/>
    <n v="2945"/>
  </r>
  <r>
    <x v="169"/>
    <x v="2"/>
    <n v="2887.5"/>
  </r>
  <r>
    <x v="170"/>
    <x v="5"/>
    <n v="2817.44"/>
  </r>
  <r>
    <x v="171"/>
    <x v="7"/>
    <n v="2700"/>
  </r>
  <r>
    <x v="172"/>
    <x v="0"/>
    <n v="2663.52"/>
  </r>
  <r>
    <x v="173"/>
    <x v="5"/>
    <n v="2649.73"/>
  </r>
  <r>
    <x v="174"/>
    <x v="2"/>
    <n v="2646.75"/>
  </r>
  <r>
    <x v="175"/>
    <x v="5"/>
    <n v="2622"/>
  </r>
  <r>
    <x v="176"/>
    <x v="5"/>
    <n v="2600"/>
  </r>
  <r>
    <x v="177"/>
    <x v="5"/>
    <n v="2575"/>
  </r>
  <r>
    <x v="178"/>
    <x v="5"/>
    <n v="2553.25"/>
  </r>
  <r>
    <x v="179"/>
    <x v="2"/>
    <n v="2500"/>
  </r>
  <r>
    <x v="180"/>
    <x v="2"/>
    <n v="2500"/>
  </r>
  <r>
    <x v="181"/>
    <x v="5"/>
    <n v="2500"/>
  </r>
  <r>
    <x v="182"/>
    <x v="5"/>
    <n v="2500"/>
  </r>
  <r>
    <x v="183"/>
    <x v="5"/>
    <n v="2500"/>
  </r>
  <r>
    <x v="184"/>
    <x v="5"/>
    <n v="2422.9899999999998"/>
  </r>
  <r>
    <x v="185"/>
    <x v="7"/>
    <n v="2400"/>
  </r>
  <r>
    <x v="186"/>
    <x v="2"/>
    <n v="2331.31"/>
  </r>
  <r>
    <x v="187"/>
    <x v="2"/>
    <n v="2301.21"/>
  </r>
  <r>
    <x v="188"/>
    <x v="2"/>
    <n v="2250"/>
  </r>
  <r>
    <x v="189"/>
    <x v="5"/>
    <n v="2135"/>
  </r>
  <r>
    <x v="190"/>
    <x v="5"/>
    <n v="2134.23"/>
  </r>
  <r>
    <x v="191"/>
    <x v="5"/>
    <n v="2126.9299999999998"/>
  </r>
  <r>
    <x v="192"/>
    <x v="5"/>
    <n v="2116"/>
  </r>
  <r>
    <x v="193"/>
    <x v="5"/>
    <n v="2100"/>
  </r>
  <r>
    <x v="194"/>
    <x v="2"/>
    <n v="2068"/>
  </r>
  <r>
    <x v="195"/>
    <x v="5"/>
    <n v="2056.6799999999998"/>
  </r>
  <r>
    <x v="196"/>
    <x v="5"/>
    <n v="2000"/>
  </r>
  <r>
    <x v="197"/>
    <x v="4"/>
    <n v="2000"/>
  </r>
  <r>
    <x v="198"/>
    <x v="2"/>
    <n v="2000"/>
  </r>
  <r>
    <x v="199"/>
    <x v="3"/>
    <n v="1980"/>
  </r>
  <r>
    <x v="200"/>
    <x v="2"/>
    <n v="1975"/>
  </r>
  <r>
    <x v="201"/>
    <x v="5"/>
    <n v="1913.89"/>
  </r>
  <r>
    <x v="202"/>
    <x v="6"/>
    <n v="1900"/>
  </r>
  <r>
    <x v="203"/>
    <x v="7"/>
    <n v="1879.32"/>
  </r>
  <r>
    <x v="204"/>
    <x v="5"/>
    <n v="1875"/>
  </r>
  <r>
    <x v="205"/>
    <x v="2"/>
    <n v="1869"/>
  </r>
  <r>
    <x v="206"/>
    <x v="5"/>
    <n v="1844.97"/>
  </r>
  <r>
    <x v="207"/>
    <x v="2"/>
    <n v="1812.5"/>
  </r>
  <r>
    <x v="208"/>
    <x v="5"/>
    <n v="1800"/>
  </r>
  <r>
    <x v="209"/>
    <x v="2"/>
    <n v="1775.6"/>
  </r>
  <r>
    <x v="210"/>
    <x v="5"/>
    <n v="1769.8"/>
  </r>
  <r>
    <x v="211"/>
    <x v="2"/>
    <n v="1738.7"/>
  </r>
  <r>
    <x v="212"/>
    <x v="5"/>
    <n v="1712.38"/>
  </r>
  <r>
    <x v="213"/>
    <x v="6"/>
    <n v="1690"/>
  </r>
  <r>
    <x v="214"/>
    <x v="5"/>
    <n v="1685.8"/>
  </r>
  <r>
    <x v="147"/>
    <x v="4"/>
    <n v="1677.99"/>
  </r>
  <r>
    <x v="215"/>
    <x v="0"/>
    <n v="1577.86"/>
  </r>
  <r>
    <x v="216"/>
    <x v="7"/>
    <n v="1516.5"/>
  </r>
  <r>
    <x v="217"/>
    <x v="5"/>
    <n v="1512.79"/>
  </r>
  <r>
    <x v="218"/>
    <x v="5"/>
    <n v="1500.75"/>
  </r>
  <r>
    <x v="219"/>
    <x v="5"/>
    <n v="1500"/>
  </r>
  <r>
    <x v="220"/>
    <x v="5"/>
    <n v="1500"/>
  </r>
  <r>
    <x v="221"/>
    <x v="5"/>
    <n v="1500"/>
  </r>
  <r>
    <x v="222"/>
    <x v="5"/>
    <n v="1474.56"/>
  </r>
  <r>
    <x v="223"/>
    <x v="5"/>
    <n v="1450"/>
  </r>
  <r>
    <x v="224"/>
    <x v="6"/>
    <n v="1443.58"/>
  </r>
  <r>
    <x v="225"/>
    <x v="2"/>
    <n v="1434.12"/>
  </r>
  <r>
    <x v="226"/>
    <x v="5"/>
    <n v="1417.44"/>
  </r>
  <r>
    <x v="227"/>
    <x v="5"/>
    <n v="1374.74"/>
  </r>
  <r>
    <x v="228"/>
    <x v="2"/>
    <n v="1369.96"/>
  </r>
  <r>
    <x v="229"/>
    <x v="5"/>
    <n v="1360.5"/>
  </r>
  <r>
    <x v="230"/>
    <x v="6"/>
    <n v="1355.25"/>
  </r>
  <r>
    <x v="231"/>
    <x v="0"/>
    <n v="1339.8"/>
  </r>
  <r>
    <x v="232"/>
    <x v="2"/>
    <n v="1265.1099999999999"/>
  </r>
  <r>
    <x v="233"/>
    <x v="5"/>
    <n v="1262.28"/>
  </r>
  <r>
    <x v="234"/>
    <x v="2"/>
    <n v="1244.1199999999999"/>
  </r>
  <r>
    <x v="235"/>
    <x v="3"/>
    <n v="1234.9000000000001"/>
  </r>
  <r>
    <x v="236"/>
    <x v="0"/>
    <n v="1200"/>
  </r>
  <r>
    <x v="237"/>
    <x v="2"/>
    <n v="1200"/>
  </r>
  <r>
    <x v="238"/>
    <x v="5"/>
    <n v="1200"/>
  </r>
  <r>
    <x v="239"/>
    <x v="5"/>
    <n v="1200"/>
  </r>
  <r>
    <x v="240"/>
    <x v="5"/>
    <n v="1197.06"/>
  </r>
  <r>
    <x v="241"/>
    <x v="5"/>
    <n v="1165.06"/>
  </r>
  <r>
    <x v="242"/>
    <x v="6"/>
    <n v="1160"/>
  </r>
  <r>
    <x v="243"/>
    <x v="4"/>
    <n v="1145.6500000000001"/>
  </r>
  <r>
    <x v="244"/>
    <x v="2"/>
    <n v="1125"/>
  </r>
  <r>
    <x v="245"/>
    <x v="2"/>
    <n v="1108.33"/>
  </r>
  <r>
    <x v="246"/>
    <x v="5"/>
    <n v="1096.5"/>
  </r>
  <r>
    <x v="247"/>
    <x v="2"/>
    <n v="1064.43"/>
  </r>
  <r>
    <x v="248"/>
    <x v="5"/>
    <n v="1036.1199999999999"/>
  </r>
  <r>
    <x v="36"/>
    <x v="2"/>
    <n v="1030.76"/>
  </r>
  <r>
    <x v="249"/>
    <x v="5"/>
    <n v="1019.9"/>
  </r>
  <r>
    <x v="21"/>
    <x v="4"/>
    <n v="1009"/>
  </r>
  <r>
    <x v="250"/>
    <x v="3"/>
    <n v="1007.07"/>
  </r>
  <r>
    <x v="251"/>
    <x v="3"/>
    <n v="999"/>
  </r>
  <r>
    <x v="252"/>
    <x v="5"/>
    <n v="993.86"/>
  </r>
  <r>
    <x v="253"/>
    <x v="7"/>
    <n v="992.86"/>
  </r>
  <r>
    <x v="254"/>
    <x v="5"/>
    <n v="972"/>
  </r>
  <r>
    <x v="255"/>
    <x v="5"/>
    <n v="962.13"/>
  </r>
  <r>
    <x v="256"/>
    <x v="5"/>
    <n v="926.35"/>
  </r>
  <r>
    <x v="257"/>
    <x v="2"/>
    <n v="922.76"/>
  </r>
  <r>
    <x v="258"/>
    <x v="5"/>
    <n v="910"/>
  </r>
  <r>
    <x v="259"/>
    <x v="5"/>
    <n v="909.3"/>
  </r>
  <r>
    <x v="260"/>
    <x v="9"/>
    <n v="897"/>
  </r>
  <r>
    <x v="261"/>
    <x v="5"/>
    <n v="875"/>
  </r>
  <r>
    <x v="262"/>
    <x v="7"/>
    <n v="846.71"/>
  </r>
  <r>
    <x v="263"/>
    <x v="5"/>
    <n v="834.08"/>
  </r>
  <r>
    <x v="264"/>
    <x v="5"/>
    <n v="822.45"/>
  </r>
  <r>
    <x v="265"/>
    <x v="5"/>
    <n v="818.26"/>
  </r>
  <r>
    <x v="266"/>
    <x v="5"/>
    <n v="800"/>
  </r>
  <r>
    <x v="267"/>
    <x v="5"/>
    <n v="795.44"/>
  </r>
  <r>
    <x v="268"/>
    <x v="5"/>
    <n v="770"/>
  </r>
  <r>
    <x v="269"/>
    <x v="5"/>
    <n v="757.5"/>
  </r>
  <r>
    <x v="270"/>
    <x v="7"/>
    <n v="756.58"/>
  </r>
  <r>
    <x v="271"/>
    <x v="5"/>
    <n v="754"/>
  </r>
  <r>
    <x v="272"/>
    <x v="5"/>
    <n v="752.19"/>
  </r>
  <r>
    <x v="273"/>
    <x v="5"/>
    <n v="730"/>
  </r>
  <r>
    <x v="274"/>
    <x v="5"/>
    <n v="712"/>
  </r>
  <r>
    <x v="275"/>
    <x v="5"/>
    <n v="705"/>
  </r>
  <r>
    <x v="276"/>
    <x v="7"/>
    <n v="703.64"/>
  </r>
  <r>
    <x v="277"/>
    <x v="2"/>
    <n v="700"/>
  </r>
  <r>
    <x v="278"/>
    <x v="2"/>
    <n v="680"/>
  </r>
  <r>
    <x v="279"/>
    <x v="2"/>
    <n v="675"/>
  </r>
  <r>
    <x v="280"/>
    <x v="10"/>
    <n v="668.87"/>
  </r>
  <r>
    <x v="281"/>
    <x v="5"/>
    <n v="665.65"/>
  </r>
  <r>
    <x v="282"/>
    <x v="5"/>
    <n v="650.72"/>
  </r>
  <r>
    <x v="283"/>
    <x v="5"/>
    <n v="650"/>
  </r>
  <r>
    <x v="284"/>
    <x v="2"/>
    <n v="626.74"/>
  </r>
  <r>
    <x v="285"/>
    <x v="2"/>
    <n v="620"/>
  </r>
  <r>
    <x v="286"/>
    <x v="4"/>
    <n v="617.88"/>
  </r>
  <r>
    <x v="287"/>
    <x v="5"/>
    <n v="605.16999999999996"/>
  </r>
  <r>
    <x v="288"/>
    <x v="5"/>
    <n v="600"/>
  </r>
  <r>
    <x v="289"/>
    <x v="3"/>
    <n v="595"/>
  </r>
  <r>
    <x v="290"/>
    <x v="5"/>
    <n v="593.5"/>
  </r>
  <r>
    <x v="291"/>
    <x v="2"/>
    <n v="589"/>
  </r>
  <r>
    <x v="292"/>
    <x v="5"/>
    <n v="575.4"/>
  </r>
  <r>
    <x v="293"/>
    <x v="5"/>
    <n v="556.95000000000005"/>
  </r>
  <r>
    <x v="294"/>
    <x v="11"/>
    <n v="550"/>
  </r>
  <r>
    <x v="295"/>
    <x v="5"/>
    <n v="550"/>
  </r>
  <r>
    <x v="49"/>
    <x v="10"/>
    <n v="544.29999999999995"/>
  </r>
  <r>
    <x v="296"/>
    <x v="3"/>
    <n v="538"/>
  </r>
  <r>
    <x v="297"/>
    <x v="5"/>
    <n v="537.29"/>
  </r>
  <r>
    <x v="298"/>
    <x v="5"/>
    <n v="536.4"/>
  </r>
  <r>
    <x v="299"/>
    <x v="5"/>
    <n v="525"/>
  </r>
  <r>
    <x v="300"/>
    <x v="5"/>
    <n v="500"/>
  </r>
  <r>
    <x v="301"/>
    <x v="5"/>
    <n v="497.58"/>
  </r>
  <r>
    <x v="302"/>
    <x v="5"/>
    <n v="485.74"/>
  </r>
  <r>
    <x v="303"/>
    <x v="5"/>
    <n v="481.45"/>
  </r>
  <r>
    <x v="304"/>
    <x v="5"/>
    <n v="480.31"/>
  </r>
  <r>
    <x v="305"/>
    <x v="5"/>
    <n v="477.8"/>
  </r>
  <r>
    <x v="306"/>
    <x v="5"/>
    <n v="472"/>
  </r>
  <r>
    <x v="307"/>
    <x v="0"/>
    <n v="465"/>
  </r>
  <r>
    <x v="308"/>
    <x v="5"/>
    <n v="451.52"/>
  </r>
  <r>
    <x v="309"/>
    <x v="5"/>
    <n v="437.99"/>
  </r>
  <r>
    <x v="310"/>
    <x v="5"/>
    <n v="431.25"/>
  </r>
  <r>
    <x v="311"/>
    <x v="2"/>
    <n v="425"/>
  </r>
  <r>
    <x v="312"/>
    <x v="2"/>
    <n v="419.47"/>
  </r>
  <r>
    <x v="313"/>
    <x v="5"/>
    <n v="417.67"/>
  </r>
  <r>
    <x v="314"/>
    <x v="5"/>
    <n v="410.97"/>
  </r>
  <r>
    <x v="315"/>
    <x v="2"/>
    <n v="407.17"/>
  </r>
  <r>
    <x v="316"/>
    <x v="4"/>
    <n v="405.29"/>
  </r>
  <r>
    <x v="317"/>
    <x v="5"/>
    <n v="399.89"/>
  </r>
  <r>
    <x v="318"/>
    <x v="2"/>
    <n v="396.89"/>
  </r>
  <r>
    <x v="319"/>
    <x v="5"/>
    <n v="392.65"/>
  </r>
  <r>
    <x v="320"/>
    <x v="5"/>
    <n v="379"/>
  </r>
  <r>
    <x v="321"/>
    <x v="5"/>
    <n v="371.9"/>
  </r>
  <r>
    <x v="322"/>
    <x v="5"/>
    <n v="371"/>
  </r>
  <r>
    <x v="323"/>
    <x v="5"/>
    <n v="360"/>
  </r>
  <r>
    <x v="324"/>
    <x v="7"/>
    <n v="358"/>
  </r>
  <r>
    <x v="325"/>
    <x v="2"/>
    <n v="356.25"/>
  </r>
  <r>
    <x v="326"/>
    <x v="5"/>
    <n v="355"/>
  </r>
  <r>
    <x v="327"/>
    <x v="5"/>
    <n v="350"/>
  </r>
  <r>
    <x v="328"/>
    <x v="5"/>
    <n v="348"/>
  </r>
  <r>
    <x v="329"/>
    <x v="2"/>
    <n v="336.94"/>
  </r>
  <r>
    <x v="330"/>
    <x v="5"/>
    <n v="326.01"/>
  </r>
  <r>
    <x v="331"/>
    <x v="5"/>
    <n v="323"/>
  </r>
  <r>
    <x v="332"/>
    <x v="5"/>
    <n v="309"/>
  </r>
  <r>
    <x v="333"/>
    <x v="5"/>
    <n v="305.76"/>
  </r>
  <r>
    <x v="334"/>
    <x v="5"/>
    <n v="304.55"/>
  </r>
  <r>
    <x v="335"/>
    <x v="5"/>
    <n v="300"/>
  </r>
  <r>
    <x v="336"/>
    <x v="2"/>
    <n v="300"/>
  </r>
  <r>
    <x v="337"/>
    <x v="3"/>
    <n v="296.13"/>
  </r>
  <r>
    <x v="338"/>
    <x v="5"/>
    <n v="295"/>
  </r>
  <r>
    <x v="339"/>
    <x v="3"/>
    <n v="294.5"/>
  </r>
  <r>
    <x v="340"/>
    <x v="5"/>
    <n v="290.81"/>
  </r>
  <r>
    <x v="341"/>
    <x v="5"/>
    <n v="289.94"/>
  </r>
  <r>
    <x v="342"/>
    <x v="5"/>
    <n v="286.31"/>
  </r>
  <r>
    <x v="343"/>
    <x v="2"/>
    <n v="275.33999999999997"/>
  </r>
  <r>
    <x v="344"/>
    <x v="5"/>
    <n v="271.14999999999998"/>
  </r>
  <r>
    <x v="345"/>
    <x v="5"/>
    <n v="261.87"/>
  </r>
  <r>
    <x v="346"/>
    <x v="2"/>
    <n v="260"/>
  </r>
  <r>
    <x v="347"/>
    <x v="5"/>
    <n v="259.64"/>
  </r>
  <r>
    <x v="348"/>
    <x v="5"/>
    <n v="257.79000000000002"/>
  </r>
  <r>
    <x v="349"/>
    <x v="5"/>
    <n v="250"/>
  </r>
  <r>
    <x v="350"/>
    <x v="5"/>
    <n v="250"/>
  </r>
  <r>
    <x v="351"/>
    <x v="3"/>
    <n v="247.35"/>
  </r>
  <r>
    <x v="352"/>
    <x v="2"/>
    <n v="245.33"/>
  </r>
  <r>
    <x v="353"/>
    <x v="4"/>
    <n v="244.51"/>
  </r>
  <r>
    <x v="354"/>
    <x v="5"/>
    <n v="240"/>
  </r>
  <r>
    <x v="355"/>
    <x v="5"/>
    <n v="237.5"/>
  </r>
  <r>
    <x v="356"/>
    <x v="5"/>
    <n v="223.78"/>
  </r>
  <r>
    <x v="357"/>
    <x v="5"/>
    <n v="222.82"/>
  </r>
  <r>
    <x v="358"/>
    <x v="5"/>
    <n v="222.42"/>
  </r>
  <r>
    <x v="359"/>
    <x v="5"/>
    <n v="218"/>
  </r>
  <r>
    <x v="360"/>
    <x v="3"/>
    <n v="210"/>
  </r>
  <r>
    <x v="361"/>
    <x v="7"/>
    <n v="200"/>
  </r>
  <r>
    <x v="362"/>
    <x v="5"/>
    <n v="198.8"/>
  </r>
  <r>
    <x v="363"/>
    <x v="5"/>
    <n v="190"/>
  </r>
  <r>
    <x v="364"/>
    <x v="5"/>
    <n v="170"/>
  </r>
  <r>
    <x v="49"/>
    <x v="2"/>
    <n v="169.1"/>
  </r>
  <r>
    <x v="365"/>
    <x v="2"/>
    <n v="158.66"/>
  </r>
  <r>
    <x v="366"/>
    <x v="5"/>
    <n v="156.41"/>
  </r>
  <r>
    <x v="367"/>
    <x v="5"/>
    <n v="145.76"/>
  </r>
  <r>
    <x v="368"/>
    <x v="5"/>
    <n v="145.19999999999999"/>
  </r>
  <r>
    <x v="369"/>
    <x v="5"/>
    <n v="143"/>
  </r>
  <r>
    <x v="370"/>
    <x v="5"/>
    <n v="127.49"/>
  </r>
  <r>
    <x v="371"/>
    <x v="5"/>
    <n v="127"/>
  </r>
  <r>
    <x v="372"/>
    <x v="5"/>
    <n v="120.43"/>
  </r>
  <r>
    <x v="373"/>
    <x v="5"/>
    <n v="118.25"/>
  </r>
  <r>
    <x v="374"/>
    <x v="5"/>
    <n v="116.22"/>
  </r>
  <r>
    <x v="375"/>
    <x v="5"/>
    <n v="111.96"/>
  </r>
  <r>
    <x v="376"/>
    <x v="5"/>
    <n v="110"/>
  </r>
  <r>
    <x v="377"/>
    <x v="5"/>
    <n v="99"/>
  </r>
  <r>
    <x v="378"/>
    <x v="5"/>
    <n v="85.22"/>
  </r>
  <r>
    <x v="379"/>
    <x v="5"/>
    <n v="81.59"/>
  </r>
  <r>
    <x v="380"/>
    <x v="2"/>
    <n v="77"/>
  </r>
  <r>
    <x v="381"/>
    <x v="5"/>
    <n v="68.239999999999995"/>
  </r>
  <r>
    <x v="382"/>
    <x v="5"/>
    <n v="67.84"/>
  </r>
  <r>
    <x v="383"/>
    <x v="7"/>
    <n v="59.79"/>
  </r>
  <r>
    <x v="384"/>
    <x v="5"/>
    <n v="54.65"/>
  </r>
  <r>
    <x v="381"/>
    <x v="3"/>
    <n v="53.53"/>
  </r>
  <r>
    <x v="385"/>
    <x v="2"/>
    <n v="52.33"/>
  </r>
  <r>
    <x v="386"/>
    <x v="4"/>
    <n v="51.96"/>
  </r>
  <r>
    <x v="387"/>
    <x v="5"/>
    <n v="42.32"/>
  </r>
  <r>
    <x v="388"/>
    <x v="5"/>
    <n v="41.99"/>
  </r>
  <r>
    <x v="389"/>
    <x v="5"/>
    <n v="41.82"/>
  </r>
  <r>
    <x v="390"/>
    <x v="5"/>
    <n v="40.950000000000003"/>
  </r>
  <r>
    <x v="391"/>
    <x v="5"/>
    <n v="37.659999999999997"/>
  </r>
  <r>
    <x v="392"/>
    <x v="5"/>
    <n v="35.69"/>
  </r>
  <r>
    <x v="393"/>
    <x v="5"/>
    <n v="35.479999999999997"/>
  </r>
  <r>
    <x v="394"/>
    <x v="5"/>
    <n v="29.98"/>
  </r>
  <r>
    <x v="395"/>
    <x v="5"/>
    <n v="29.65"/>
  </r>
  <r>
    <x v="396"/>
    <x v="5"/>
    <n v="28"/>
  </r>
  <r>
    <x v="397"/>
    <x v="5"/>
    <n v="25.34"/>
  </r>
  <r>
    <x v="398"/>
    <x v="5"/>
    <n v="24.49"/>
  </r>
  <r>
    <x v="399"/>
    <x v="2"/>
    <n v="23.17"/>
  </r>
  <r>
    <x v="378"/>
    <x v="0"/>
    <n v="21.23"/>
  </r>
  <r>
    <x v="400"/>
    <x v="5"/>
    <n v="20.49"/>
  </r>
  <r>
    <x v="401"/>
    <x v="5"/>
    <n v="20"/>
  </r>
  <r>
    <x v="402"/>
    <x v="5"/>
    <n v="20"/>
  </r>
  <r>
    <x v="403"/>
    <x v="5"/>
    <n v="19.989999999999998"/>
  </r>
  <r>
    <x v="404"/>
    <x v="5"/>
    <n v="9.7200000000000006"/>
  </r>
  <r>
    <x v="405"/>
    <x v="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434" firstHeaderRow="1" firstDataRow="1" firstDataCol="1"/>
  <pivotFields count="3">
    <pivotField axis="axisRow" showAll="0">
      <items count="407">
        <item x="155"/>
        <item x="173"/>
        <item x="15"/>
        <item x="321"/>
        <item x="9"/>
        <item x="1"/>
        <item x="367"/>
        <item x="261"/>
        <item x="241"/>
        <item x="276"/>
        <item x="335"/>
        <item x="89"/>
        <item x="399"/>
        <item x="232"/>
        <item x="283"/>
        <item x="21"/>
        <item x="175"/>
        <item x="235"/>
        <item x="310"/>
        <item x="83"/>
        <item x="27"/>
        <item x="277"/>
        <item x="298"/>
        <item x="348"/>
        <item x="231"/>
        <item x="290"/>
        <item x="139"/>
        <item x="198"/>
        <item x="237"/>
        <item x="56"/>
        <item x="270"/>
        <item x="213"/>
        <item x="150"/>
        <item x="377"/>
        <item x="137"/>
        <item x="193"/>
        <item x="69"/>
        <item x="64"/>
        <item x="111"/>
        <item x="206"/>
        <item x="263"/>
        <item x="177"/>
        <item x="134"/>
        <item x="385"/>
        <item x="267"/>
        <item x="60"/>
        <item x="72"/>
        <item x="18"/>
        <item x="191"/>
        <item x="132"/>
        <item x="120"/>
        <item x="327"/>
        <item x="184"/>
        <item x="210"/>
        <item x="299"/>
        <item x="338"/>
        <item x="161"/>
        <item x="295"/>
        <item x="105"/>
        <item x="11"/>
        <item x="324"/>
        <item x="130"/>
        <item x="246"/>
        <item x="95"/>
        <item x="162"/>
        <item x="112"/>
        <item x="280"/>
        <item x="328"/>
        <item x="395"/>
        <item x="234"/>
        <item x="296"/>
        <item x="257"/>
        <item x="403"/>
        <item x="10"/>
        <item x="70"/>
        <item x="217"/>
        <item x="33"/>
        <item x="242"/>
        <item x="194"/>
        <item x="354"/>
        <item x="174"/>
        <item x="347"/>
        <item x="7"/>
        <item x="222"/>
        <item x="41"/>
        <item x="113"/>
        <item x="285"/>
        <item x="90"/>
        <item x="330"/>
        <item x="258"/>
        <item x="376"/>
        <item x="271"/>
        <item x="252"/>
        <item x="248"/>
        <item x="378"/>
        <item x="48"/>
        <item x="45"/>
        <item x="384"/>
        <item x="153"/>
        <item x="146"/>
        <item x="265"/>
        <item x="170"/>
        <item x="172"/>
        <item x="312"/>
        <item x="65"/>
        <item x="404"/>
        <item x="26"/>
        <item x="159"/>
        <item x="151"/>
        <item x="104"/>
        <item x="4"/>
        <item x="54"/>
        <item x="254"/>
        <item x="315"/>
        <item x="47"/>
        <item x="334"/>
        <item x="215"/>
        <item x="25"/>
        <item x="342"/>
        <item x="152"/>
        <item x="44"/>
        <item x="287"/>
        <item x="19"/>
        <item x="311"/>
        <item x="245"/>
        <item x="35"/>
        <item x="302"/>
        <item x="388"/>
        <item x="393"/>
        <item x="374"/>
        <item x="379"/>
        <item x="346"/>
        <item x="157"/>
        <item x="375"/>
        <item x="223"/>
        <item x="365"/>
        <item x="371"/>
        <item x="118"/>
        <item x="250"/>
        <item x="73"/>
        <item x="34"/>
        <item x="362"/>
        <item x="262"/>
        <item x="301"/>
        <item x="269"/>
        <item x="50"/>
        <item x="98"/>
        <item x="402"/>
        <item x="318"/>
        <item x="211"/>
        <item x="207"/>
        <item x="366"/>
        <item x="138"/>
        <item x="247"/>
        <item x="186"/>
        <item x="129"/>
        <item x="344"/>
        <item x="87"/>
        <item x="208"/>
        <item x="316"/>
        <item x="200"/>
        <item x="289"/>
        <item x="216"/>
        <item x="74"/>
        <item x="320"/>
        <item x="84"/>
        <item x="182"/>
        <item x="357"/>
        <item x="119"/>
        <item x="230"/>
        <item x="303"/>
        <item x="79"/>
        <item x="160"/>
        <item x="13"/>
        <item x="166"/>
        <item x="356"/>
        <item x="96"/>
        <item x="106"/>
        <item x="273"/>
        <item x="274"/>
        <item x="386"/>
        <item x="351"/>
        <item x="398"/>
        <item x="256"/>
        <item x="293"/>
        <item x="218"/>
        <item x="121"/>
        <item x="42"/>
        <item x="306"/>
        <item x="6"/>
        <item x="244"/>
        <item x="227"/>
        <item x="31"/>
        <item x="233"/>
        <item x="78"/>
        <item x="176"/>
        <item x="240"/>
        <item x="57"/>
        <item x="243"/>
        <item x="17"/>
        <item x="266"/>
        <item x="205"/>
        <item x="49"/>
        <item x="183"/>
        <item x="255"/>
        <item x="204"/>
        <item x="51"/>
        <item x="350"/>
        <item x="107"/>
        <item x="67"/>
        <item x="325"/>
        <item x="58"/>
        <item x="195"/>
        <item x="336"/>
        <item x="122"/>
        <item x="103"/>
        <item x="192"/>
        <item x="340"/>
        <item x="43"/>
        <item x="32"/>
        <item x="400"/>
        <item x="264"/>
        <item x="46"/>
        <item x="52"/>
        <item x="156"/>
        <item x="86"/>
        <item x="401"/>
        <item x="108"/>
        <item x="238"/>
        <item x="145"/>
        <item x="282"/>
        <item x="369"/>
        <item x="181"/>
        <item x="165"/>
        <item x="82"/>
        <item x="307"/>
        <item x="360"/>
        <item x="281"/>
        <item x="382"/>
        <item x="36"/>
        <item x="224"/>
        <item x="81"/>
        <item x="131"/>
        <item x="110"/>
        <item x="394"/>
        <item x="8"/>
        <item x="391"/>
        <item x="364"/>
        <item x="77"/>
        <item x="126"/>
        <item x="12"/>
        <item x="179"/>
        <item x="370"/>
        <item x="260"/>
        <item x="133"/>
        <item x="331"/>
        <item x="75"/>
        <item x="383"/>
        <item x="16"/>
        <item x="149"/>
        <item x="279"/>
        <item x="355"/>
        <item x="249"/>
        <item x="380"/>
        <item x="349"/>
        <item x="304"/>
        <item x="66"/>
        <item x="275"/>
        <item x="278"/>
        <item x="128"/>
        <item x="343"/>
        <item x="345"/>
        <item x="286"/>
        <item x="93"/>
        <item x="23"/>
        <item x="101"/>
        <item x="387"/>
        <item x="30"/>
        <item x="2"/>
        <item x="168"/>
        <item x="202"/>
        <item x="135"/>
        <item x="28"/>
        <item x="229"/>
        <item x="114"/>
        <item x="88"/>
        <item x="305"/>
        <item x="189"/>
        <item x="294"/>
        <item x="24"/>
        <item x="180"/>
        <item x="297"/>
        <item x="116"/>
        <item x="352"/>
        <item x="292"/>
        <item x="341"/>
        <item x="59"/>
        <item x="259"/>
        <item x="212"/>
        <item x="214"/>
        <item x="68"/>
        <item x="333"/>
        <item x="62"/>
        <item x="392"/>
        <item x="127"/>
        <item x="142"/>
        <item x="14"/>
        <item x="368"/>
        <item x="300"/>
        <item x="124"/>
        <item x="359"/>
        <item x="76"/>
        <item x="381"/>
        <item x="148"/>
        <item x="197"/>
        <item x="319"/>
        <item x="284"/>
        <item x="167"/>
        <item x="22"/>
        <item x="80"/>
        <item x="85"/>
        <item x="203"/>
        <item x="29"/>
        <item x="136"/>
        <item x="225"/>
        <item x="38"/>
        <item x="39"/>
        <item x="71"/>
        <item x="329"/>
        <item x="40"/>
        <item x="5"/>
        <item x="63"/>
        <item x="201"/>
        <item x="20"/>
        <item x="251"/>
        <item x="141"/>
        <item x="313"/>
        <item x="363"/>
        <item x="190"/>
        <item x="185"/>
        <item x="228"/>
        <item x="326"/>
        <item x="337"/>
        <item x="99"/>
        <item x="158"/>
        <item x="220"/>
        <item x="317"/>
        <item x="188"/>
        <item x="390"/>
        <item x="372"/>
        <item x="125"/>
        <item x="171"/>
        <item x="163"/>
        <item x="199"/>
        <item x="115"/>
        <item x="37"/>
        <item x="389"/>
        <item x="358"/>
        <item x="219"/>
        <item x="353"/>
        <item x="140"/>
        <item x="92"/>
        <item x="291"/>
        <item x="143"/>
        <item x="309"/>
        <item x="117"/>
        <item x="100"/>
        <item x="272"/>
        <item x="187"/>
        <item x="196"/>
        <item x="94"/>
        <item x="314"/>
        <item x="396"/>
        <item x="97"/>
        <item x="164"/>
        <item x="209"/>
        <item x="53"/>
        <item x="332"/>
        <item x="147"/>
        <item x="102"/>
        <item x="361"/>
        <item x="322"/>
        <item x="178"/>
        <item x="61"/>
        <item x="397"/>
        <item x="144"/>
        <item x="91"/>
        <item x="236"/>
        <item x="123"/>
        <item x="323"/>
        <item x="288"/>
        <item x="154"/>
        <item x="239"/>
        <item x="221"/>
        <item x="3"/>
        <item x="55"/>
        <item x="339"/>
        <item x="0"/>
        <item x="109"/>
        <item x="226"/>
        <item x="405"/>
        <item x="268"/>
        <item x="308"/>
        <item x="169"/>
        <item x="373"/>
        <item x="253"/>
        <item t="default"/>
      </items>
    </pivotField>
    <pivotField axis="axisRow" showAll="0">
      <items count="13">
        <item x="9"/>
        <item x="0"/>
        <item x="2"/>
        <item x="1"/>
        <item x="7"/>
        <item x="6"/>
        <item x="4"/>
        <item x="8"/>
        <item x="10"/>
        <item x="5"/>
        <item x="11"/>
        <item x="3"/>
        <item t="default"/>
      </items>
    </pivotField>
    <pivotField dataField="1" numFmtId="167" showAll="0"/>
  </pivotFields>
  <rowFields count="2">
    <field x="1"/>
    <field x="0"/>
  </rowFields>
  <rowItems count="427">
    <i>
      <x/>
    </i>
    <i r="1">
      <x v="253"/>
    </i>
    <i r="1">
      <x v="388"/>
    </i>
    <i>
      <x v="1"/>
    </i>
    <i r="1">
      <x v="24"/>
    </i>
    <i r="1">
      <x v="65"/>
    </i>
    <i r="1">
      <x v="73"/>
    </i>
    <i r="1">
      <x v="94"/>
    </i>
    <i r="1">
      <x v="102"/>
    </i>
    <i r="1">
      <x v="116"/>
    </i>
    <i r="1">
      <x v="119"/>
    </i>
    <i r="1">
      <x v="155"/>
    </i>
    <i r="1">
      <x v="235"/>
    </i>
    <i r="1">
      <x v="269"/>
    </i>
    <i r="1">
      <x v="273"/>
    </i>
    <i r="1">
      <x v="331"/>
    </i>
    <i r="1">
      <x v="387"/>
    </i>
    <i r="1">
      <x v="397"/>
    </i>
    <i>
      <x v="2"/>
    </i>
    <i r="1">
      <x/>
    </i>
    <i r="1">
      <x v="4"/>
    </i>
    <i r="1">
      <x v="11"/>
    </i>
    <i r="1">
      <x v="12"/>
    </i>
    <i r="1">
      <x v="13"/>
    </i>
    <i r="1">
      <x v="20"/>
    </i>
    <i r="1">
      <x v="21"/>
    </i>
    <i r="1">
      <x v="27"/>
    </i>
    <i r="1">
      <x v="28"/>
    </i>
    <i r="1">
      <x v="43"/>
    </i>
    <i r="1">
      <x v="45"/>
    </i>
    <i r="1">
      <x v="47"/>
    </i>
    <i r="1">
      <x v="49"/>
    </i>
    <i r="1">
      <x v="50"/>
    </i>
    <i r="1">
      <x v="59"/>
    </i>
    <i r="1">
      <x v="69"/>
    </i>
    <i r="1">
      <x v="71"/>
    </i>
    <i r="1">
      <x v="78"/>
    </i>
    <i r="1">
      <x v="80"/>
    </i>
    <i r="1">
      <x v="82"/>
    </i>
    <i r="1">
      <x v="85"/>
    </i>
    <i r="1">
      <x v="86"/>
    </i>
    <i r="1">
      <x v="95"/>
    </i>
    <i r="1">
      <x v="99"/>
    </i>
    <i r="1">
      <x v="103"/>
    </i>
    <i r="1">
      <x v="108"/>
    </i>
    <i r="1">
      <x v="113"/>
    </i>
    <i r="1">
      <x v="117"/>
    </i>
    <i r="1">
      <x v="122"/>
    </i>
    <i r="1">
      <x v="123"/>
    </i>
    <i r="1">
      <x v="124"/>
    </i>
    <i r="1">
      <x v="131"/>
    </i>
    <i r="1">
      <x v="135"/>
    </i>
    <i r="1">
      <x v="146"/>
    </i>
    <i r="1">
      <x v="148"/>
    </i>
    <i r="1">
      <x v="149"/>
    </i>
    <i r="1">
      <x v="150"/>
    </i>
    <i r="1">
      <x v="153"/>
    </i>
    <i r="1">
      <x v="154"/>
    </i>
    <i r="1">
      <x v="157"/>
    </i>
    <i r="1">
      <x v="160"/>
    </i>
    <i r="1">
      <x v="171"/>
    </i>
    <i r="1">
      <x v="172"/>
    </i>
    <i r="1">
      <x v="190"/>
    </i>
    <i r="1">
      <x v="199"/>
    </i>
    <i r="1">
      <x v="201"/>
    </i>
    <i r="1">
      <x v="202"/>
    </i>
    <i r="1">
      <x v="206"/>
    </i>
    <i r="1">
      <x v="208"/>
    </i>
    <i r="1">
      <x v="209"/>
    </i>
    <i r="1">
      <x v="210"/>
    </i>
    <i r="1">
      <x v="211"/>
    </i>
    <i r="1">
      <x v="213"/>
    </i>
    <i r="1">
      <x v="214"/>
    </i>
    <i r="1">
      <x v="218"/>
    </i>
    <i r="1">
      <x v="225"/>
    </i>
    <i r="1">
      <x v="229"/>
    </i>
    <i r="1">
      <x v="234"/>
    </i>
    <i r="1">
      <x v="239"/>
    </i>
    <i r="1">
      <x v="241"/>
    </i>
    <i r="1">
      <x v="250"/>
    </i>
    <i r="1">
      <x v="251"/>
    </i>
    <i r="1">
      <x v="260"/>
    </i>
    <i r="1">
      <x v="263"/>
    </i>
    <i r="1">
      <x v="268"/>
    </i>
    <i r="1">
      <x v="270"/>
    </i>
    <i r="1">
      <x v="274"/>
    </i>
    <i r="1">
      <x v="278"/>
    </i>
    <i r="1">
      <x v="285"/>
    </i>
    <i r="1">
      <x v="289"/>
    </i>
    <i r="1">
      <x v="290"/>
    </i>
    <i r="1">
      <x v="293"/>
    </i>
    <i r="1">
      <x v="302"/>
    </i>
    <i r="1">
      <x v="304"/>
    </i>
    <i r="1">
      <x v="305"/>
    </i>
    <i r="1">
      <x v="313"/>
    </i>
    <i r="1">
      <x v="316"/>
    </i>
    <i r="1">
      <x v="317"/>
    </i>
    <i r="1">
      <x v="323"/>
    </i>
    <i r="1">
      <x v="324"/>
    </i>
    <i r="1">
      <x v="328"/>
    </i>
    <i r="1">
      <x v="330"/>
    </i>
    <i r="1">
      <x v="340"/>
    </i>
    <i r="1">
      <x v="343"/>
    </i>
    <i r="1">
      <x v="347"/>
    </i>
    <i r="1">
      <x v="350"/>
    </i>
    <i r="1">
      <x v="354"/>
    </i>
    <i r="1">
      <x v="362"/>
    </i>
    <i r="1">
      <x v="363"/>
    </i>
    <i r="1">
      <x v="365"/>
    </i>
    <i r="1">
      <x v="368"/>
    </i>
    <i r="1">
      <x v="375"/>
    </i>
    <i r="1">
      <x v="383"/>
    </i>
    <i r="1">
      <x v="386"/>
    </i>
    <i r="1">
      <x v="394"/>
    </i>
    <i r="1">
      <x v="403"/>
    </i>
    <i>
      <x v="3"/>
    </i>
    <i r="1">
      <x v="5"/>
    </i>
    <i r="1">
      <x v="46"/>
    </i>
    <i r="1">
      <x v="87"/>
    </i>
    <i r="1">
      <x v="106"/>
    </i>
    <i r="1">
      <x v="111"/>
    </i>
    <i r="1">
      <x v="145"/>
    </i>
    <i r="1">
      <x v="326"/>
    </i>
    <i r="1">
      <x v="395"/>
    </i>
    <i>
      <x v="4"/>
    </i>
    <i r="1">
      <x v="9"/>
    </i>
    <i r="1">
      <x v="30"/>
    </i>
    <i r="1">
      <x v="56"/>
    </i>
    <i r="1">
      <x v="60"/>
    </i>
    <i r="1">
      <x v="142"/>
    </i>
    <i r="1">
      <x v="162"/>
    </i>
    <i r="1">
      <x v="165"/>
    </i>
    <i r="1">
      <x v="215"/>
    </i>
    <i r="1">
      <x v="219"/>
    </i>
    <i r="1">
      <x v="249"/>
    </i>
    <i r="1">
      <x v="257"/>
    </i>
    <i r="1">
      <x v="259"/>
    </i>
    <i r="1">
      <x v="321"/>
    </i>
    <i r="1">
      <x v="327"/>
    </i>
    <i r="1">
      <x v="339"/>
    </i>
    <i r="1">
      <x v="351"/>
    </i>
    <i r="1">
      <x v="374"/>
    </i>
    <i r="1">
      <x v="380"/>
    </i>
    <i r="1">
      <x v="405"/>
    </i>
    <i>
      <x v="5"/>
    </i>
    <i r="1">
      <x v="2"/>
    </i>
    <i r="1">
      <x v="15"/>
    </i>
    <i r="1">
      <x v="31"/>
    </i>
    <i r="1">
      <x v="77"/>
    </i>
    <i r="1">
      <x v="169"/>
    </i>
    <i r="1">
      <x v="240"/>
    </i>
    <i r="1">
      <x v="280"/>
    </i>
    <i r="1">
      <x v="378"/>
    </i>
    <i>
      <x v="6"/>
    </i>
    <i r="1">
      <x v="2"/>
    </i>
    <i r="1">
      <x v="15"/>
    </i>
    <i r="1">
      <x v="159"/>
    </i>
    <i r="1">
      <x v="180"/>
    </i>
    <i r="1">
      <x v="189"/>
    </i>
    <i r="1">
      <x v="198"/>
    </i>
    <i r="1">
      <x v="256"/>
    </i>
    <i r="1">
      <x v="272"/>
    </i>
    <i r="1">
      <x v="314"/>
    </i>
    <i r="1">
      <x v="333"/>
    </i>
    <i r="1">
      <x v="359"/>
    </i>
    <i r="1">
      <x v="378"/>
    </i>
    <i>
      <x v="7"/>
    </i>
    <i r="1">
      <x v="379"/>
    </i>
    <i>
      <x v="8"/>
    </i>
    <i r="1">
      <x v="66"/>
    </i>
    <i r="1">
      <x v="202"/>
    </i>
    <i>
      <x v="9"/>
    </i>
    <i r="1">
      <x v="1"/>
    </i>
    <i r="1">
      <x v="3"/>
    </i>
    <i r="1">
      <x v="6"/>
    </i>
    <i r="1">
      <x v="7"/>
    </i>
    <i r="1">
      <x v="8"/>
    </i>
    <i r="1">
      <x v="10"/>
    </i>
    <i r="1">
      <x v="14"/>
    </i>
    <i r="1">
      <x v="16"/>
    </i>
    <i r="1">
      <x v="18"/>
    </i>
    <i r="1">
      <x v="19"/>
    </i>
    <i r="1">
      <x v="22"/>
    </i>
    <i r="1">
      <x v="23"/>
    </i>
    <i r="1">
      <x v="25"/>
    </i>
    <i r="1">
      <x v="26"/>
    </i>
    <i r="1">
      <x v="29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8"/>
    </i>
    <i r="1">
      <x v="51"/>
    </i>
    <i r="1">
      <x v="52"/>
    </i>
    <i r="1">
      <x v="53"/>
    </i>
    <i r="1">
      <x v="54"/>
    </i>
    <i r="1">
      <x v="55"/>
    </i>
    <i r="1">
      <x v="57"/>
    </i>
    <i r="1">
      <x v="58"/>
    </i>
    <i r="1">
      <x v="61"/>
    </i>
    <i r="1">
      <x v="62"/>
    </i>
    <i r="1">
      <x v="63"/>
    </i>
    <i r="1">
      <x v="64"/>
    </i>
    <i r="1">
      <x v="67"/>
    </i>
    <i r="1">
      <x v="68"/>
    </i>
    <i r="1">
      <x v="72"/>
    </i>
    <i r="1">
      <x v="74"/>
    </i>
    <i r="1">
      <x v="75"/>
    </i>
    <i r="1">
      <x v="76"/>
    </i>
    <i r="1">
      <x v="79"/>
    </i>
    <i r="1">
      <x v="81"/>
    </i>
    <i r="1">
      <x v="83"/>
    </i>
    <i r="1">
      <x v="84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6"/>
    </i>
    <i r="1">
      <x v="97"/>
    </i>
    <i r="1">
      <x v="98"/>
    </i>
    <i r="1">
      <x v="100"/>
    </i>
    <i r="1">
      <x v="101"/>
    </i>
    <i r="1">
      <x v="104"/>
    </i>
    <i r="1">
      <x v="105"/>
    </i>
    <i r="1">
      <x v="107"/>
    </i>
    <i r="1">
      <x v="109"/>
    </i>
    <i r="1">
      <x v="112"/>
    </i>
    <i r="1">
      <x v="115"/>
    </i>
    <i r="1">
      <x v="118"/>
    </i>
    <i r="1">
      <x v="120"/>
    </i>
    <i r="1">
      <x v="121"/>
    </i>
    <i r="1">
      <x v="126"/>
    </i>
    <i r="1">
      <x v="127"/>
    </i>
    <i r="1">
      <x v="128"/>
    </i>
    <i r="1">
      <x v="129"/>
    </i>
    <i r="1">
      <x v="130"/>
    </i>
    <i r="1">
      <x v="132"/>
    </i>
    <i r="1">
      <x v="133"/>
    </i>
    <i r="1">
      <x v="134"/>
    </i>
    <i r="1">
      <x v="136"/>
    </i>
    <i r="1">
      <x v="137"/>
    </i>
    <i r="1">
      <x v="139"/>
    </i>
    <i r="1">
      <x v="141"/>
    </i>
    <i r="1">
      <x v="143"/>
    </i>
    <i r="1">
      <x v="144"/>
    </i>
    <i r="1">
      <x v="147"/>
    </i>
    <i r="1">
      <x v="151"/>
    </i>
    <i r="1">
      <x v="152"/>
    </i>
    <i r="1">
      <x v="156"/>
    </i>
    <i r="1">
      <x v="158"/>
    </i>
    <i r="1">
      <x v="163"/>
    </i>
    <i r="1">
      <x v="164"/>
    </i>
    <i r="1">
      <x v="166"/>
    </i>
    <i r="1">
      <x v="167"/>
    </i>
    <i r="1">
      <x v="168"/>
    </i>
    <i r="1">
      <x v="170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2"/>
    </i>
    <i r="1">
      <x v="183"/>
    </i>
    <i r="1">
      <x v="184"/>
    </i>
    <i r="1">
      <x v="185"/>
    </i>
    <i r="1">
      <x v="186"/>
    </i>
    <i r="1">
      <x v="188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200"/>
    </i>
    <i r="1">
      <x v="202"/>
    </i>
    <i r="1">
      <x v="203"/>
    </i>
    <i r="1">
      <x v="204"/>
    </i>
    <i r="1">
      <x v="205"/>
    </i>
    <i r="1">
      <x v="207"/>
    </i>
    <i r="1">
      <x v="212"/>
    </i>
    <i r="1">
      <x v="216"/>
    </i>
    <i r="1">
      <x v="217"/>
    </i>
    <i r="1">
      <x v="220"/>
    </i>
    <i r="1">
      <x v="221"/>
    </i>
    <i r="1">
      <x v="223"/>
    </i>
    <i r="1">
      <x v="224"/>
    </i>
    <i r="1">
      <x v="226"/>
    </i>
    <i r="1">
      <x v="228"/>
    </i>
    <i r="1">
      <x v="230"/>
    </i>
    <i r="1">
      <x v="231"/>
    </i>
    <i r="1">
      <x v="232"/>
    </i>
    <i r="1">
      <x v="233"/>
    </i>
    <i r="1">
      <x v="237"/>
    </i>
    <i r="1">
      <x v="238"/>
    </i>
    <i r="1">
      <x v="239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52"/>
    </i>
    <i r="1">
      <x v="254"/>
    </i>
    <i r="1">
      <x v="255"/>
    </i>
    <i r="1">
      <x v="258"/>
    </i>
    <i r="1">
      <x v="261"/>
    </i>
    <i r="1">
      <x v="262"/>
    </i>
    <i r="1">
      <x v="264"/>
    </i>
    <i r="1">
      <x v="265"/>
    </i>
    <i r="1">
      <x v="266"/>
    </i>
    <i r="1">
      <x v="267"/>
    </i>
    <i r="1">
      <x v="271"/>
    </i>
    <i r="1">
      <x v="275"/>
    </i>
    <i r="1">
      <x v="276"/>
    </i>
    <i r="1">
      <x v="277"/>
    </i>
    <i r="1">
      <x v="279"/>
    </i>
    <i r="1">
      <x v="281"/>
    </i>
    <i r="1">
      <x v="282"/>
    </i>
    <i r="1">
      <x v="283"/>
    </i>
    <i r="1">
      <x v="284"/>
    </i>
    <i r="1">
      <x v="286"/>
    </i>
    <i r="1">
      <x v="287"/>
    </i>
    <i r="1">
      <x v="291"/>
    </i>
    <i r="1">
      <x v="292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3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5"/>
    </i>
    <i r="1">
      <x v="318"/>
    </i>
    <i r="1">
      <x v="319"/>
    </i>
    <i r="1">
      <x v="320"/>
    </i>
    <i r="1">
      <x v="322"/>
    </i>
    <i r="1">
      <x v="325"/>
    </i>
    <i r="1">
      <x v="329"/>
    </i>
    <i r="1">
      <x v="332"/>
    </i>
    <i r="1">
      <x v="335"/>
    </i>
    <i r="1">
      <x v="336"/>
    </i>
    <i r="1">
      <x v="337"/>
    </i>
    <i r="1">
      <x v="338"/>
    </i>
    <i r="1">
      <x v="341"/>
    </i>
    <i r="1">
      <x v="344"/>
    </i>
    <i r="1">
      <x v="345"/>
    </i>
    <i r="1">
      <x v="346"/>
    </i>
    <i r="1">
      <x v="348"/>
    </i>
    <i r="1">
      <x v="349"/>
    </i>
    <i r="1">
      <x v="352"/>
    </i>
    <i r="1">
      <x v="356"/>
    </i>
    <i r="1">
      <x v="357"/>
    </i>
    <i r="1">
      <x v="358"/>
    </i>
    <i r="1">
      <x v="360"/>
    </i>
    <i r="1">
      <x v="361"/>
    </i>
    <i r="1">
      <x v="364"/>
    </i>
    <i r="1">
      <x v="366"/>
    </i>
    <i r="1">
      <x v="367"/>
    </i>
    <i r="1">
      <x v="369"/>
    </i>
    <i r="1">
      <x v="370"/>
    </i>
    <i r="1">
      <x v="371"/>
    </i>
    <i r="1">
      <x v="372"/>
    </i>
    <i r="1">
      <x v="373"/>
    </i>
    <i r="1">
      <x v="377"/>
    </i>
    <i r="1">
      <x v="381"/>
    </i>
    <i r="1">
      <x v="382"/>
    </i>
    <i r="1">
      <x v="384"/>
    </i>
    <i r="1">
      <x v="385"/>
    </i>
    <i r="1">
      <x v="389"/>
    </i>
    <i r="1">
      <x v="390"/>
    </i>
    <i r="1">
      <x v="391"/>
    </i>
    <i r="1">
      <x v="392"/>
    </i>
    <i r="1">
      <x v="393"/>
    </i>
    <i r="1">
      <x v="398"/>
    </i>
    <i r="1">
      <x v="399"/>
    </i>
    <i r="1">
      <x v="400"/>
    </i>
    <i r="1">
      <x v="401"/>
    </i>
    <i r="1">
      <x v="402"/>
    </i>
    <i r="1">
      <x v="404"/>
    </i>
    <i>
      <x v="10"/>
    </i>
    <i r="1">
      <x v="288"/>
    </i>
    <i>
      <x v="11"/>
    </i>
    <i r="1">
      <x v="17"/>
    </i>
    <i r="1">
      <x v="32"/>
    </i>
    <i r="1">
      <x v="36"/>
    </i>
    <i r="1">
      <x v="70"/>
    </i>
    <i r="1">
      <x v="110"/>
    </i>
    <i r="1">
      <x v="114"/>
    </i>
    <i r="1">
      <x v="125"/>
    </i>
    <i r="1">
      <x v="138"/>
    </i>
    <i r="1">
      <x v="140"/>
    </i>
    <i r="1">
      <x v="161"/>
    </i>
    <i r="1">
      <x v="181"/>
    </i>
    <i r="1">
      <x v="187"/>
    </i>
    <i r="1">
      <x v="222"/>
    </i>
    <i r="1">
      <x v="227"/>
    </i>
    <i r="1">
      <x v="236"/>
    </i>
    <i r="1">
      <x v="312"/>
    </i>
    <i r="1">
      <x v="334"/>
    </i>
    <i r="1">
      <x v="342"/>
    </i>
    <i r="1">
      <x v="353"/>
    </i>
    <i r="1">
      <x v="355"/>
    </i>
    <i r="1">
      <x v="376"/>
    </i>
    <i r="1">
      <x v="396"/>
    </i>
    <i t="grand">
      <x/>
    </i>
  </rowItems>
  <colItems count="1">
    <i/>
  </colItems>
  <dataFields count="1">
    <dataField name="Total Spend" fld="2" baseField="0" baseItem="0"/>
  </dataFields>
  <formats count="12"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field="1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1" type="button" dataOnly="0" labelOnly="1" outline="0" axis="axisRow" fieldPosition="0"/>
    </format>
    <format dxfId="4">
      <pivotArea dataOnly="0" labelOnly="1" outline="0" axis="axisValues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254" totalsRowShown="0" headerRowDxfId="18" dataDxfId="17">
  <autoFilter ref="A6:E254" xr:uid="{00000000-0009-0000-0100-000001000000}"/>
  <tableColumns count="5">
    <tableColumn id="1" xr3:uid="{00000000-0010-0000-0000-000001000000}" name="Usf Department Description" dataDxfId="16"/>
    <tableColumn id="2" xr3:uid="{00000000-0010-0000-0000-000002000000}" name="Apr" dataDxfId="15" dataCellStyle="Currency"/>
    <tableColumn id="3" xr3:uid="{00000000-0010-0000-0000-000003000000}" name="May" dataDxfId="14" dataCellStyle="Currency"/>
    <tableColumn id="4" xr3:uid="{00000000-0010-0000-0000-000004000000}" name="Jun" dataDxfId="13" dataCellStyle="Currency"/>
    <tableColumn id="14" xr3:uid="{00000000-0010-0000-0000-00000E000000}" name="Totals" dataDxfId="12">
      <calculatedColumnFormula>SUM(Table1[[#This Row],[Apr]:[Jun]])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61" t="s">
        <v>11</v>
      </c>
      <c r="B1" s="161"/>
      <c r="C1" s="161"/>
    </row>
    <row r="4" spans="1:7" x14ac:dyDescent="0.3">
      <c r="A4" s="23" t="s">
        <v>12</v>
      </c>
    </row>
    <row r="5" spans="1:7" x14ac:dyDescent="0.3">
      <c r="A5" s="23" t="s">
        <v>13</v>
      </c>
    </row>
    <row r="6" spans="1:7" x14ac:dyDescent="0.3">
      <c r="A6" s="23" t="s">
        <v>14</v>
      </c>
    </row>
    <row r="7" spans="1:7" x14ac:dyDescent="0.3">
      <c r="A7" s="23" t="s">
        <v>15</v>
      </c>
    </row>
    <row r="8" spans="1:7" x14ac:dyDescent="0.3">
      <c r="A8" s="23" t="s">
        <v>21</v>
      </c>
    </row>
    <row r="9" spans="1:7" x14ac:dyDescent="0.3">
      <c r="A9" s="25" t="s">
        <v>16</v>
      </c>
      <c r="B9" s="26"/>
      <c r="C9" s="26"/>
      <c r="D9" s="26"/>
      <c r="E9" s="26"/>
      <c r="F9" s="26"/>
      <c r="G9" s="26"/>
    </row>
    <row r="12" spans="1:7" x14ac:dyDescent="0.3">
      <c r="A12" s="24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P30"/>
  <sheetViews>
    <sheetView topLeftCell="A10" zoomScale="90" zoomScaleNormal="90" workbookViewId="0">
      <selection activeCell="Q22" sqref="Q22"/>
    </sheetView>
  </sheetViews>
  <sheetFormatPr defaultColWidth="9.109375" defaultRowHeight="14.4" x14ac:dyDescent="0.3"/>
  <cols>
    <col min="1" max="1" width="41.88671875" style="12" bestFit="1" customWidth="1"/>
    <col min="2" max="2" width="9.109375" style="12"/>
    <col min="3" max="3" width="10.88671875" style="12" customWidth="1"/>
    <col min="4" max="4" width="18.109375" style="27" customWidth="1"/>
    <col min="5" max="5" width="8.6640625" style="12" customWidth="1"/>
    <col min="6" max="6" width="14.6640625" style="27" customWidth="1"/>
    <col min="7" max="7" width="9.88671875" style="12" customWidth="1"/>
    <col min="8" max="8" width="17.33203125" style="39" customWidth="1"/>
    <col min="9" max="9" width="5.109375" style="12" hidden="1" customWidth="1"/>
    <col min="10" max="10" width="9.88671875" style="12" hidden="1" customWidth="1"/>
    <col min="11" max="11" width="6.109375" style="12" customWidth="1"/>
    <col min="12" max="12" width="17.33203125" style="27" customWidth="1"/>
    <col min="13" max="13" width="1.5546875" style="12" customWidth="1"/>
    <col min="14" max="14" width="18.88671875" style="12" customWidth="1"/>
    <col min="15" max="15" width="20" style="12" customWidth="1"/>
    <col min="16" max="16" width="12.109375" style="12" customWidth="1"/>
    <col min="17" max="16384" width="9.109375" style="12"/>
  </cols>
  <sheetData>
    <row r="6" spans="1:16" ht="34.5" customHeight="1" x14ac:dyDescent="0.3"/>
    <row r="7" spans="1:16" ht="19.95" customHeight="1" x14ac:dyDescent="0.3">
      <c r="A7" s="162" t="s">
        <v>24</v>
      </c>
      <c r="B7" s="162"/>
      <c r="C7" s="170" t="s">
        <v>33</v>
      </c>
      <c r="D7" s="170"/>
      <c r="E7" s="170"/>
    </row>
    <row r="8" spans="1:16" ht="18.45" customHeight="1" x14ac:dyDescent="0.3">
      <c r="A8" s="162" t="s">
        <v>43</v>
      </c>
      <c r="B8" s="162"/>
      <c r="C8" s="170" t="s">
        <v>39</v>
      </c>
      <c r="D8" s="170"/>
      <c r="E8" s="170"/>
      <c r="G8" s="12" t="s">
        <v>467</v>
      </c>
    </row>
    <row r="9" spans="1:16" ht="19.95" customHeight="1" x14ac:dyDescent="0.3">
      <c r="A9" s="162" t="s">
        <v>22</v>
      </c>
      <c r="B9" s="162"/>
      <c r="C9" s="171"/>
      <c r="D9" s="170"/>
      <c r="E9" s="170"/>
    </row>
    <row r="10" spans="1:16" ht="18" customHeight="1" x14ac:dyDescent="0.3">
      <c r="A10" s="162" t="s">
        <v>23</v>
      </c>
      <c r="B10" s="162"/>
      <c r="C10" s="170"/>
      <c r="D10" s="170"/>
      <c r="E10" s="170"/>
    </row>
    <row r="11" spans="1:16" ht="18.75" customHeight="1" x14ac:dyDescent="0.3">
      <c r="A11" s="162" t="s">
        <v>466</v>
      </c>
      <c r="B11" s="162"/>
      <c r="C11" s="163" t="s">
        <v>556</v>
      </c>
      <c r="D11" s="163"/>
      <c r="E11" s="163"/>
    </row>
    <row r="12" spans="1:16" ht="33.75" customHeight="1" x14ac:dyDescent="0.35">
      <c r="A12" s="4" t="s">
        <v>0</v>
      </c>
      <c r="B12" s="6"/>
      <c r="C12" s="164" t="s">
        <v>27</v>
      </c>
      <c r="D12" s="165"/>
      <c r="E12" s="164" t="s">
        <v>28</v>
      </c>
      <c r="F12" s="165"/>
      <c r="G12" s="168" t="s">
        <v>29</v>
      </c>
      <c r="H12" s="169"/>
      <c r="I12" s="168"/>
      <c r="J12" s="169"/>
      <c r="K12" s="168" t="s">
        <v>2</v>
      </c>
      <c r="L12" s="169"/>
      <c r="M12" s="13"/>
      <c r="N12" s="168" t="s">
        <v>189</v>
      </c>
      <c r="O12" s="169"/>
    </row>
    <row r="13" spans="1:16" ht="26.25" customHeight="1" x14ac:dyDescent="0.3">
      <c r="A13" s="21"/>
      <c r="B13" s="5"/>
      <c r="C13" s="14"/>
      <c r="D13" s="38"/>
      <c r="E13" s="9"/>
      <c r="F13" s="38"/>
      <c r="G13" s="9"/>
      <c r="I13" s="9"/>
      <c r="K13" s="9"/>
      <c r="M13" s="15"/>
      <c r="N13" s="166" t="s">
        <v>190</v>
      </c>
      <c r="O13" s="166" t="s">
        <v>191</v>
      </c>
    </row>
    <row r="14" spans="1:16" ht="31.5" customHeight="1" x14ac:dyDescent="0.3">
      <c r="A14" s="22"/>
      <c r="B14" s="5"/>
      <c r="C14" s="7"/>
      <c r="D14" s="30" t="s">
        <v>3</v>
      </c>
      <c r="E14" s="10"/>
      <c r="F14" s="30" t="s">
        <v>3</v>
      </c>
      <c r="G14" s="10"/>
      <c r="H14" s="40" t="s">
        <v>3</v>
      </c>
      <c r="I14" s="10"/>
      <c r="J14" s="8" t="s">
        <v>3</v>
      </c>
      <c r="K14" s="10"/>
      <c r="L14" s="30" t="s">
        <v>3</v>
      </c>
      <c r="M14" s="13"/>
      <c r="N14" s="167"/>
      <c r="O14" s="167"/>
    </row>
    <row r="15" spans="1:16" ht="15" customHeight="1" x14ac:dyDescent="0.4">
      <c r="A15" s="4" t="s">
        <v>327</v>
      </c>
      <c r="B15" s="5"/>
      <c r="C15" s="11" t="s">
        <v>1</v>
      </c>
      <c r="D15" s="33"/>
      <c r="E15" s="11" t="s">
        <v>1</v>
      </c>
      <c r="F15" s="33"/>
      <c r="G15" s="11" t="s">
        <v>1</v>
      </c>
      <c r="H15" s="80"/>
      <c r="I15" s="11" t="s">
        <v>1</v>
      </c>
      <c r="J15" s="2"/>
      <c r="K15" s="11" t="s">
        <v>1</v>
      </c>
      <c r="L15" s="33"/>
      <c r="M15" s="13"/>
      <c r="N15" s="116">
        <f>L27</f>
        <v>23000535.190000001</v>
      </c>
      <c r="O15" s="117">
        <v>179845506.01999989</v>
      </c>
      <c r="P15" s="142">
        <f>N15/O15</f>
        <v>0.12789051947421029</v>
      </c>
    </row>
    <row r="16" spans="1:16" ht="15" customHeight="1" x14ac:dyDescent="0.3">
      <c r="A16" s="16" t="s">
        <v>4</v>
      </c>
      <c r="B16" s="5"/>
      <c r="C16" s="82">
        <v>5</v>
      </c>
      <c r="D16" s="27">
        <v>58024.160000000003</v>
      </c>
      <c r="E16" s="82">
        <v>8</v>
      </c>
      <c r="F16" s="27">
        <v>221709</v>
      </c>
      <c r="G16" s="82">
        <v>22</v>
      </c>
      <c r="H16" s="32">
        <f>[1]sheet1!$B$4</f>
        <v>1819194.04</v>
      </c>
      <c r="I16" s="41" t="e">
        <f xml:space="preserve"> SUM(#REF!,#REF!,#REF!,#REF!,#REF!,#REF!,#REF!,#REF!,#REF!,#REF!,#REF!,#REF!)</f>
        <v>#REF!</v>
      </c>
      <c r="J16" s="41" t="e">
        <f xml:space="preserve"> SUM(#REF!,#REF!,#REF!,#REF!,#REF!,#REF!,#REF!,#REF!,#REF!,#REF!,#REF!,#REF!)</f>
        <v>#REF!</v>
      </c>
      <c r="K16" s="41">
        <v>31</v>
      </c>
      <c r="L16" s="32">
        <f>SUM(D16,F16,H16)</f>
        <v>2098927.2000000002</v>
      </c>
      <c r="M16" s="13"/>
      <c r="N16" s="63">
        <f>L16/$N$15</f>
        <v>9.1255580909810993E-2</v>
      </c>
      <c r="O16" s="63">
        <f>L16/$O$15</f>
        <v>1.1670723647476558E-2</v>
      </c>
    </row>
    <row r="17" spans="1:15" ht="15" customHeight="1" x14ac:dyDescent="0.3">
      <c r="A17" s="1" t="s">
        <v>30</v>
      </c>
      <c r="B17" s="5"/>
      <c r="C17" s="82"/>
      <c r="D17" s="35"/>
      <c r="E17" s="82">
        <v>2</v>
      </c>
      <c r="F17" s="27">
        <v>15990</v>
      </c>
      <c r="G17" s="82">
        <v>36</v>
      </c>
      <c r="H17" s="32">
        <f>[1]sheet1!$B$10</f>
        <v>360389.29</v>
      </c>
      <c r="I17" s="41" t="e">
        <f xml:space="preserve"> SUM(#REF!,#REF!,#REF!,#REF!,#REF!,#REF!,#REF!,#REF!,#REF!,#REF!,#REF!,#REF!)</f>
        <v>#REF!</v>
      </c>
      <c r="J17" s="41" t="e">
        <f xml:space="preserve"> SUM(#REF!,#REF!,#REF!,#REF!,#REF!,#REF!,#REF!,#REF!,#REF!,#REF!,#REF!,#REF!)</f>
        <v>#REF!</v>
      </c>
      <c r="K17" s="41">
        <v>38</v>
      </c>
      <c r="L17" s="32">
        <f t="shared" ref="L17:L23" si="0">SUM(D17,F17,H17)</f>
        <v>376379.29</v>
      </c>
      <c r="M17" s="13"/>
      <c r="N17" s="63">
        <f>L17/$N$15</f>
        <v>1.6363936181956293E-2</v>
      </c>
      <c r="O17" s="63">
        <f t="shared" ref="O17:O23" si="1">L17/$O$15</f>
        <v>2.0927922989532159E-3</v>
      </c>
    </row>
    <row r="18" spans="1:15" ht="15" customHeight="1" x14ac:dyDescent="0.3">
      <c r="A18" s="1" t="s">
        <v>5</v>
      </c>
      <c r="B18" s="5"/>
      <c r="C18" s="82">
        <v>6</v>
      </c>
      <c r="D18" s="32">
        <v>426375.44999999995</v>
      </c>
      <c r="E18" s="82"/>
      <c r="F18" s="34"/>
      <c r="G18" s="82">
        <v>40</v>
      </c>
      <c r="H18" s="32">
        <f>[1]sheet1!$B$15</f>
        <v>1115103.96</v>
      </c>
      <c r="I18" s="41" t="e">
        <f xml:space="preserve"> SUM(#REF!,#REF!,#REF!,#REF!,#REF!,#REF!,#REF!,#REF!,#REF!,#REF!,#REF!,#REF!)</f>
        <v>#REF!</v>
      </c>
      <c r="J18" s="41" t="e">
        <f xml:space="preserve"> SUM(#REF!,#REF!,#REF!,#REF!,#REF!,#REF!,#REF!,#REF!,#REF!,#REF!,#REF!,#REF!)</f>
        <v>#REF!</v>
      </c>
      <c r="K18" s="41">
        <v>41</v>
      </c>
      <c r="L18" s="32">
        <f t="shared" si="0"/>
        <v>1541479.41</v>
      </c>
      <c r="M18" s="13"/>
      <c r="N18" s="63">
        <f>L18/$N$15</f>
        <v>6.7019284432572365E-2</v>
      </c>
      <c r="O18" s="63">
        <f t="shared" si="1"/>
        <v>8.5711311008715343E-3</v>
      </c>
    </row>
    <row r="19" spans="1:15" ht="15" customHeight="1" x14ac:dyDescent="0.3">
      <c r="A19" s="1" t="s">
        <v>6</v>
      </c>
      <c r="B19" s="5"/>
      <c r="C19" s="82">
        <v>5</v>
      </c>
      <c r="D19" s="32">
        <v>853001.65999999992</v>
      </c>
      <c r="E19" s="82">
        <v>29</v>
      </c>
      <c r="F19" s="32">
        <v>380116.74</v>
      </c>
      <c r="G19" s="82">
        <v>182</v>
      </c>
      <c r="H19" s="32">
        <f>[1]sheet1!$B$8</f>
        <v>3889097.86</v>
      </c>
      <c r="I19" s="41" t="e">
        <f xml:space="preserve"> SUM(#REF!,#REF!,#REF!,#REF!,#REF!,#REF!,#REF!,#REF!,#REF!,#REF!,#REF!,#REF!)</f>
        <v>#REF!</v>
      </c>
      <c r="J19" s="41" t="e">
        <f xml:space="preserve"> SUM(#REF!,#REF!,#REF!,#REF!,#REF!,#REF!,#REF!,#REF!,#REF!,#REF!,#REF!,#REF!)</f>
        <v>#REF!</v>
      </c>
      <c r="K19" s="41">
        <v>212</v>
      </c>
      <c r="L19" s="32">
        <f t="shared" si="0"/>
        <v>5122216.26</v>
      </c>
      <c r="M19" s="13"/>
      <c r="N19" s="63">
        <f>L19/$N$15</f>
        <v>0.22269987275022185</v>
      </c>
      <c r="O19" s="63">
        <f t="shared" si="1"/>
        <v>2.8481202412866401E-2</v>
      </c>
    </row>
    <row r="20" spans="1:15" ht="15" customHeight="1" x14ac:dyDescent="0.3">
      <c r="A20" s="1" t="s">
        <v>7</v>
      </c>
      <c r="B20" s="5"/>
      <c r="C20" s="82">
        <v>2</v>
      </c>
      <c r="D20" s="32">
        <v>106441.60000000001</v>
      </c>
      <c r="E20" s="82">
        <v>2</v>
      </c>
      <c r="F20" s="32">
        <v>3387.5</v>
      </c>
      <c r="G20" s="82">
        <v>38</v>
      </c>
      <c r="H20" s="32">
        <f>[1]sheet1!$B$25</f>
        <v>879830.55</v>
      </c>
      <c r="I20" s="41" t="e">
        <f xml:space="preserve"> SUM(#REF!,#REF!,#REF!,#REF!,#REF!,#REF!,#REF!,#REF!,#REF!,#REF!,#REF!,#REF!)</f>
        <v>#REF!</v>
      </c>
      <c r="J20" s="41" t="e">
        <f xml:space="preserve"> SUM(#REF!,#REF!,#REF!,#REF!,#REF!,#REF!,#REF!,#REF!,#REF!,#REF!,#REF!,#REF!)</f>
        <v>#REF!</v>
      </c>
      <c r="K20" s="41">
        <v>39</v>
      </c>
      <c r="L20" s="32">
        <f t="shared" si="0"/>
        <v>989659.65</v>
      </c>
      <c r="M20" s="13"/>
      <c r="N20" s="63">
        <f>L20/$N$15</f>
        <v>4.3027679218102577E-2</v>
      </c>
      <c r="O20" s="63">
        <f t="shared" si="1"/>
        <v>5.5028322469728207E-3</v>
      </c>
    </row>
    <row r="21" spans="1:15" ht="15" customHeight="1" x14ac:dyDescent="0.3">
      <c r="A21" s="1" t="s">
        <v>32</v>
      </c>
      <c r="B21" s="5"/>
      <c r="C21" s="82">
        <v>15</v>
      </c>
      <c r="D21" s="32">
        <v>524635.6</v>
      </c>
      <c r="E21" s="82">
        <v>16</v>
      </c>
      <c r="F21" s="32">
        <v>283996.17</v>
      </c>
      <c r="G21" s="82">
        <v>314</v>
      </c>
      <c r="H21" s="32">
        <f>[1]sheet1!$B$23</f>
        <v>3121888.56</v>
      </c>
      <c r="I21" s="41" t="e">
        <f xml:space="preserve"> SUM(#REF!,#REF!,#REF!,#REF!,#REF!,#REF!,#REF!,#REF!,#REF!,#REF!,#REF!,#REF!)</f>
        <v>#REF!</v>
      </c>
      <c r="J21" s="41" t="e">
        <f xml:space="preserve"> SUM(#REF!,#REF!,#REF!,#REF!,#REF!,#REF!,#REF!,#REF!,#REF!,#REF!,#REF!,#REF!)</f>
        <v>#REF!</v>
      </c>
      <c r="K21" s="41">
        <v>338</v>
      </c>
      <c r="L21" s="32">
        <f t="shared" si="0"/>
        <v>3930520.33</v>
      </c>
      <c r="M21" s="13"/>
      <c r="N21" s="63">
        <f t="shared" ref="N21:N22" si="2">L21/$N$15</f>
        <v>0.17088821184077846</v>
      </c>
      <c r="O21" s="63">
        <f t="shared" si="1"/>
        <v>2.1854982184336052E-2</v>
      </c>
    </row>
    <row r="22" spans="1:15" ht="15" customHeight="1" x14ac:dyDescent="0.3">
      <c r="A22" s="1" t="s">
        <v>31</v>
      </c>
      <c r="B22" s="5"/>
      <c r="C22" s="82"/>
      <c r="D22" s="109"/>
      <c r="E22" s="110">
        <v>1</v>
      </c>
      <c r="F22" s="105">
        <f>[2]sheet1!$B$11</f>
        <v>9428</v>
      </c>
      <c r="G22" s="82">
        <v>266</v>
      </c>
      <c r="H22" s="32">
        <f>[1]sheet1!$B$17</f>
        <v>850171.86</v>
      </c>
      <c r="I22" s="41" t="e">
        <f xml:space="preserve"> SUM(#REF!,#REF!,#REF!,#REF!,#REF!,#REF!,#REF!,#REF!,#REF!,#REF!,#REF!,#REF!)</f>
        <v>#REF!</v>
      </c>
      <c r="J22" s="41" t="e">
        <f xml:space="preserve"> SUM(#REF!,#REF!,#REF!,#REF!,#REF!,#REF!,#REF!,#REF!,#REF!,#REF!,#REF!,#REF!)</f>
        <v>#REF!</v>
      </c>
      <c r="K22" s="41">
        <v>266</v>
      </c>
      <c r="L22" s="32">
        <f t="shared" si="0"/>
        <v>859599.86</v>
      </c>
      <c r="M22" s="13"/>
      <c r="N22" s="63">
        <f t="shared" si="2"/>
        <v>3.7373037318441632E-2</v>
      </c>
      <c r="O22" s="63">
        <f t="shared" si="1"/>
        <v>4.7796571569845474E-3</v>
      </c>
    </row>
    <row r="23" spans="1:15" ht="15" customHeight="1" x14ac:dyDescent="0.3">
      <c r="A23" t="s">
        <v>379</v>
      </c>
      <c r="B23" s="5"/>
      <c r="C23" s="82"/>
      <c r="D23" s="35"/>
      <c r="E23" s="82"/>
      <c r="F23" s="35"/>
      <c r="G23" s="82">
        <v>5</v>
      </c>
      <c r="H23" s="32">
        <f>[1]sheet1!$B$18</f>
        <v>11578.84</v>
      </c>
      <c r="I23" s="41"/>
      <c r="J23" s="41"/>
      <c r="K23" s="41">
        <f t="shared" ref="K23" si="3">SUM(C23,E23,G23)</f>
        <v>5</v>
      </c>
      <c r="L23" s="32">
        <f t="shared" si="0"/>
        <v>11578.84</v>
      </c>
      <c r="M23" s="13"/>
      <c r="N23" s="63">
        <f>L23/$N$15</f>
        <v>5.0341611203178263E-4</v>
      </c>
      <c r="O23" s="63">
        <f t="shared" si="1"/>
        <v>6.438214807943193E-5</v>
      </c>
    </row>
    <row r="24" spans="1:15" ht="31.5" customHeight="1" x14ac:dyDescent="0.35">
      <c r="A24" s="3" t="s">
        <v>45</v>
      </c>
      <c r="B24" s="5"/>
      <c r="C24" s="42">
        <f t="shared" ref="C24" si="4">SUM(C16:C23)</f>
        <v>33</v>
      </c>
      <c r="D24" s="32">
        <f>SUM(D16:D21)</f>
        <v>1968478.4700000002</v>
      </c>
      <c r="E24" s="42">
        <f>SUM(E16:E23)</f>
        <v>58</v>
      </c>
      <c r="F24" s="32">
        <f>SUM(F16:F23)</f>
        <v>914627.40999999992</v>
      </c>
      <c r="G24" s="42">
        <f>SUM(G16:G23)</f>
        <v>903</v>
      </c>
      <c r="H24" s="106">
        <f>SUM(H16:H23)</f>
        <v>12047254.959999999</v>
      </c>
      <c r="I24" s="20" t="e">
        <f>SUM(I16:I20)</f>
        <v>#REF!</v>
      </c>
      <c r="J24" s="17" t="e">
        <f>SUM(J16:J20)</f>
        <v>#REF!</v>
      </c>
      <c r="K24" s="42">
        <f>SUM(K16:K23)</f>
        <v>970</v>
      </c>
      <c r="L24" s="35">
        <f>SUM(L16:L23)</f>
        <v>14930360.84</v>
      </c>
      <c r="M24" s="13"/>
      <c r="N24" s="50"/>
      <c r="O24" s="50"/>
    </row>
    <row r="25" spans="1:15" ht="15.75" customHeight="1" x14ac:dyDescent="0.3">
      <c r="A25"/>
      <c r="B25"/>
      <c r="C25"/>
      <c r="E25"/>
      <c r="G25"/>
      <c r="H25" s="27"/>
      <c r="I25"/>
      <c r="J25"/>
      <c r="K25"/>
      <c r="M25" s="64"/>
      <c r="N25"/>
      <c r="O25"/>
    </row>
    <row r="26" spans="1:15" ht="15.75" customHeight="1" x14ac:dyDescent="0.3">
      <c r="A26" s="1" t="s">
        <v>328</v>
      </c>
      <c r="B26" s="98"/>
      <c r="C26" s="82"/>
      <c r="D26" s="83"/>
      <c r="E26" s="82"/>
      <c r="F26" s="35">
        <v>0</v>
      </c>
      <c r="G26" s="82"/>
      <c r="H26" s="83"/>
      <c r="I26" s="82"/>
      <c r="J26" s="82"/>
      <c r="K26" s="82"/>
      <c r="L26" s="35">
        <f>'FY Tier 2 Spend'!B79</f>
        <v>8070174.3500000006</v>
      </c>
      <c r="M26" s="64"/>
      <c r="N26" s="63"/>
      <c r="O26" s="63"/>
    </row>
    <row r="27" spans="1:15" ht="32.25" customHeight="1" x14ac:dyDescent="0.35">
      <c r="A27" s="3" t="s">
        <v>37</v>
      </c>
      <c r="B27" s="75"/>
      <c r="C27" s="85">
        <f>C24</f>
        <v>33</v>
      </c>
      <c r="D27" s="32">
        <f>SUM(D24,D26)</f>
        <v>1968478.4700000002</v>
      </c>
      <c r="E27" s="85">
        <f>E24</f>
        <v>58</v>
      </c>
      <c r="F27" s="32">
        <f>SUM(F24+F26)</f>
        <v>914627.40999999992</v>
      </c>
      <c r="G27" s="85">
        <f>G24</f>
        <v>903</v>
      </c>
      <c r="H27" s="32">
        <f>SUM(H24+H26)</f>
        <v>12047254.959999999</v>
      </c>
      <c r="I27" s="90" t="e">
        <f>SUM(#REF!,#REF!,#REF!,#REF!,#REF!,#REF!,#REF!,#REF!,#REF!,#REF!,#REF!,#REF!)</f>
        <v>#REF!</v>
      </c>
      <c r="J27" s="91" t="e">
        <f>SUM(#REF!,#REF!,#REF!,#REF!,#REF!,#REF!,#REF!,#REF!,#REF!,#REF!,#REF!,#REF!)</f>
        <v>#REF!</v>
      </c>
      <c r="K27" s="85">
        <f>K24</f>
        <v>970</v>
      </c>
      <c r="L27" s="32">
        <f>SUM(L24,L26)</f>
        <v>23000535.190000001</v>
      </c>
      <c r="M27" s="64"/>
      <c r="N27" s="50"/>
      <c r="O27" s="50"/>
    </row>
    <row r="29" spans="1:15" x14ac:dyDescent="0.3">
      <c r="A29" s="99"/>
    </row>
    <row r="30" spans="1:15" x14ac:dyDescent="0.3">
      <c r="A30" s="100"/>
    </row>
  </sheetData>
  <mergeCells count="18">
    <mergeCell ref="A10:B10"/>
    <mergeCell ref="C10:E10"/>
    <mergeCell ref="A7:B7"/>
    <mergeCell ref="C7:E7"/>
    <mergeCell ref="A8:B8"/>
    <mergeCell ref="C8:E8"/>
    <mergeCell ref="A9:B9"/>
    <mergeCell ref="C9:E9"/>
    <mergeCell ref="A11:B11"/>
    <mergeCell ref="C11:E11"/>
    <mergeCell ref="C12:D12"/>
    <mergeCell ref="E12:F12"/>
    <mergeCell ref="O13:O14"/>
    <mergeCell ref="N12:O12"/>
    <mergeCell ref="G12:H12"/>
    <mergeCell ref="I12:J12"/>
    <mergeCell ref="K12:L12"/>
    <mergeCell ref="N13:N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7" customWidth="1"/>
    <col min="5" max="5" width="8.6640625" customWidth="1"/>
    <col min="6" max="6" width="14.6640625" style="27" customWidth="1"/>
    <col min="7" max="7" width="9.88671875" customWidth="1"/>
    <col min="8" max="8" width="17.33203125" style="27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7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62" t="s">
        <v>24</v>
      </c>
      <c r="B7" s="162"/>
      <c r="C7" s="170" t="s">
        <v>33</v>
      </c>
      <c r="D7" s="170"/>
      <c r="E7" s="170"/>
    </row>
    <row r="8" spans="1:14" ht="18.45" customHeight="1" x14ac:dyDescent="0.3">
      <c r="A8" s="162" t="s">
        <v>43</v>
      </c>
      <c r="B8" s="162"/>
      <c r="C8" s="170" t="s">
        <v>39</v>
      </c>
      <c r="D8" s="170"/>
      <c r="E8" s="170"/>
    </row>
    <row r="9" spans="1:14" ht="19.95" customHeight="1" x14ac:dyDescent="0.3">
      <c r="A9" s="162" t="s">
        <v>22</v>
      </c>
      <c r="B9" s="162"/>
      <c r="C9" s="171"/>
      <c r="D9" s="170"/>
      <c r="E9" s="170"/>
    </row>
    <row r="10" spans="1:14" ht="18" customHeight="1" x14ac:dyDescent="0.3">
      <c r="A10" s="162" t="s">
        <v>23</v>
      </c>
      <c r="B10" s="162"/>
      <c r="C10" s="170"/>
      <c r="D10" s="170"/>
      <c r="E10" s="170"/>
    </row>
    <row r="11" spans="1:14" ht="18.75" customHeight="1" x14ac:dyDescent="0.3">
      <c r="A11" s="162" t="s">
        <v>34</v>
      </c>
      <c r="B11" s="162"/>
      <c r="C11" s="163" t="s">
        <v>44</v>
      </c>
      <c r="D11" s="163"/>
      <c r="E11" s="163"/>
    </row>
    <row r="12" spans="1:14" ht="33.75" customHeight="1" x14ac:dyDescent="0.35">
      <c r="A12" s="4" t="s">
        <v>0</v>
      </c>
      <c r="B12" s="6"/>
      <c r="C12" s="164" t="s">
        <v>27</v>
      </c>
      <c r="D12" s="165"/>
      <c r="E12" s="164" t="s">
        <v>28</v>
      </c>
      <c r="F12" s="165"/>
      <c r="G12" s="168" t="s">
        <v>29</v>
      </c>
      <c r="H12" s="169"/>
      <c r="I12" s="168"/>
      <c r="J12" s="169"/>
      <c r="K12" s="168" t="s">
        <v>2</v>
      </c>
      <c r="L12" s="169"/>
      <c r="M12" s="64"/>
      <c r="N12" s="50" t="s">
        <v>40</v>
      </c>
    </row>
    <row r="13" spans="1:14" ht="21" customHeight="1" x14ac:dyDescent="0.35">
      <c r="A13" s="65"/>
      <c r="B13" s="66"/>
      <c r="C13" s="67"/>
      <c r="D13" s="28"/>
      <c r="E13" s="68"/>
      <c r="F13" s="28"/>
      <c r="G13" s="68"/>
      <c r="H13" s="28"/>
      <c r="I13" s="68"/>
      <c r="J13" s="68"/>
      <c r="K13" s="68"/>
      <c r="L13" s="28"/>
      <c r="M13" s="69"/>
      <c r="N13" s="51"/>
    </row>
    <row r="14" spans="1:14" ht="21" customHeight="1" x14ac:dyDescent="0.35">
      <c r="A14" s="70"/>
      <c r="B14" s="66"/>
      <c r="C14" s="71"/>
      <c r="D14" s="29"/>
      <c r="E14" s="72"/>
      <c r="F14" s="29"/>
      <c r="G14" s="72"/>
      <c r="H14" s="29"/>
      <c r="I14" s="72"/>
      <c r="J14" s="72"/>
      <c r="K14" s="72"/>
      <c r="L14" s="29"/>
      <c r="M14" s="73"/>
      <c r="N14" s="52"/>
    </row>
    <row r="15" spans="1:14" ht="26.25" customHeight="1" x14ac:dyDescent="0.3">
      <c r="A15" s="74"/>
      <c r="B15" s="75"/>
      <c r="C15" s="76"/>
      <c r="D15" s="38"/>
      <c r="E15" s="77"/>
      <c r="F15" s="38"/>
      <c r="G15" s="77"/>
      <c r="I15" s="77"/>
      <c r="K15" s="77"/>
      <c r="M15" s="78"/>
      <c r="N15" s="166" t="s">
        <v>36</v>
      </c>
    </row>
    <row r="16" spans="1:14" ht="31.5" customHeight="1" x14ac:dyDescent="0.3">
      <c r="A16" s="79"/>
      <c r="B16" s="75"/>
      <c r="C16" s="7"/>
      <c r="D16" s="30" t="s">
        <v>3</v>
      </c>
      <c r="E16" s="10"/>
      <c r="F16" s="30" t="s">
        <v>3</v>
      </c>
      <c r="G16" s="10"/>
      <c r="H16" s="30" t="s">
        <v>3</v>
      </c>
      <c r="I16" s="10"/>
      <c r="J16" s="8" t="s">
        <v>3</v>
      </c>
      <c r="K16" s="10"/>
      <c r="L16" s="30" t="s">
        <v>3</v>
      </c>
      <c r="M16" s="64"/>
      <c r="N16" s="167"/>
    </row>
    <row r="17" spans="1:14" ht="15" customHeight="1" x14ac:dyDescent="0.3">
      <c r="A17" s="4" t="s">
        <v>8</v>
      </c>
      <c r="B17" s="75"/>
      <c r="C17" s="11" t="s">
        <v>1</v>
      </c>
      <c r="D17" s="33"/>
      <c r="E17" s="11" t="s">
        <v>1</v>
      </c>
      <c r="F17" s="33"/>
      <c r="G17" s="11" t="s">
        <v>1</v>
      </c>
      <c r="H17" s="80"/>
      <c r="I17" s="11" t="s">
        <v>1</v>
      </c>
      <c r="J17" s="2"/>
      <c r="K17" s="11" t="s">
        <v>1</v>
      </c>
      <c r="L17" s="33"/>
      <c r="M17" s="64"/>
      <c r="N17" s="81"/>
    </row>
    <row r="18" spans="1:14" ht="15" customHeight="1" x14ac:dyDescent="0.3">
      <c r="A18" s="16" t="s">
        <v>4</v>
      </c>
      <c r="B18" s="75"/>
      <c r="C18" s="82"/>
      <c r="D18" s="35">
        <v>0</v>
      </c>
      <c r="E18" s="82"/>
      <c r="F18" s="35">
        <f>SUM('[3]Jun Summary Report '!F18, '[3]May Summary Report '!F18, '[3]Apr Summary Report'!F18, '[3]Mar Summary Report'!F18, '[3]Feb Summary Report '!F18, '[3]Jan Summary Report'!F18, '[3]Dec Summary Report'!F18, '[3]Nov Summary Report  '!F18,'[3]Oct Summary Report '!F18,'[3]Sept Summary Report'!F18,'[3]Aug Summary Report '!F18,'[3]July Summary Report'!F18)</f>
        <v>0</v>
      </c>
      <c r="G18" s="82">
        <v>16</v>
      </c>
      <c r="H18" s="83">
        <f>SUM('[3]Jun Summary Report '!H18, '[3]May Summary Report '!H18, '[3]Apr Summary Report'!H18, '[3]Mar Summary Report'!H18, '[3]Feb Summary Report '!H18, '[3]Jan Summary Report'!H18, '[3]Dec Summary Report'!H18, '[3]Nov Summary Report  '!H18,'[3]Oct Summary Report '!H18,'[3]Sept Summary Report'!H18,'[3]Aug Summary Report '!H18,'[3]July Summary Report'!H18)</f>
        <v>111251.71</v>
      </c>
      <c r="I18" s="82">
        <f>SUM('[3]Jun Summary Report '!I18, '[3]May Summary Report '!I18, '[3]Apr Summary Report'!I18, '[3]Mar Summary Report'!I18, '[3]Feb Summary Report '!I18, '[3]Jan Summary Report'!I18, '[3]Dec Summary Report'!I18, '[3]Nov Summary Report  '!I18,'[3]Oct Summary Report '!I18,'[3]Sept Summary Report'!I18,'[3]Aug Summary Report '!I18,'[3]July Summary Report'!I18)</f>
        <v>0</v>
      </c>
      <c r="J18" s="82">
        <f>SUM('[3]Jun Summary Report '!J18, '[3]May Summary Report '!J18, '[3]Apr Summary Report'!J18, '[3]Mar Summary Report'!J18, '[3]Feb Summary Report '!J18, '[3]Jan Summary Report'!J18, '[3]Dec Summary Report'!J18, '[3]Nov Summary Report  '!J18,'[3]Oct Summary Report '!J18,'[3]Sept Summary Report'!J18,'[3]Aug Summary Report '!J18,'[3]July Summary Report'!J18)</f>
        <v>0</v>
      </c>
      <c r="K18" s="82">
        <v>17</v>
      </c>
      <c r="L18" s="35">
        <f t="shared" ref="L18:L24" si="0">SUM(D18,F18,H18)</f>
        <v>111251.71</v>
      </c>
      <c r="M18" s="64"/>
      <c r="N18" s="53">
        <f>L18/L35</f>
        <v>2.3578132957033954E-2</v>
      </c>
    </row>
    <row r="19" spans="1:14" ht="15" customHeight="1" x14ac:dyDescent="0.3">
      <c r="A19" s="1" t="s">
        <v>30</v>
      </c>
      <c r="B19" s="75"/>
      <c r="C19" s="82"/>
      <c r="D19" s="35">
        <v>0</v>
      </c>
      <c r="E19" s="82"/>
      <c r="F19" s="35">
        <v>0</v>
      </c>
      <c r="G19" s="82">
        <v>77</v>
      </c>
      <c r="H19" s="83">
        <f>SUM('[3]Jun Summary Report '!H19, '[3]May Summary Report '!H19, '[3]Apr Summary Report'!H19, '[3]Mar Summary Report'!H19, '[3]Feb Summary Report '!H19, '[3]Jan Summary Report'!H19, '[3]Dec Summary Report'!H19, '[3]Nov Summary Report  '!H19,'[3]Oct Summary Report '!H19,'[3]Sept Summary Report'!H19,'[3]Aug Summary Report '!H19,'[3]July Summary Report'!H19)</f>
        <v>448409.28</v>
      </c>
      <c r="I19" s="82">
        <f>SUM('[3]Jun Summary Report '!I19, '[3]May Summary Report '!I19, '[3]Apr Summary Report'!I19, '[3]Mar Summary Report'!I19, '[3]Feb Summary Report '!I19, '[3]Jan Summary Report'!I19, '[3]Dec Summary Report'!I19, '[3]Nov Summary Report  '!I19,'[3]Oct Summary Report '!I19,'[3]Sept Summary Report'!I19,'[3]Aug Summary Report '!I19,'[3]July Summary Report'!I19)</f>
        <v>0</v>
      </c>
      <c r="J19" s="82">
        <f>SUM('[3]Jun Summary Report '!J19, '[3]May Summary Report '!J19, '[3]Apr Summary Report'!J19, '[3]Mar Summary Report'!J19, '[3]Feb Summary Report '!J19, '[3]Jan Summary Report'!J19, '[3]Dec Summary Report'!J19, '[3]Nov Summary Report  '!J19,'[3]Oct Summary Report '!J19,'[3]Sept Summary Report'!J19,'[3]Aug Summary Report '!J19,'[3]July Summary Report'!J19)</f>
        <v>0</v>
      </c>
      <c r="K19" s="82">
        <f>G19</f>
        <v>77</v>
      </c>
      <c r="L19" s="35">
        <f t="shared" si="0"/>
        <v>448409.28</v>
      </c>
      <c r="M19" s="64"/>
      <c r="N19" s="53">
        <f>L19/L35</f>
        <v>9.5033628004530149E-2</v>
      </c>
    </row>
    <row r="20" spans="1:14" ht="15" customHeight="1" x14ac:dyDescent="0.3">
      <c r="A20" s="1" t="s">
        <v>5</v>
      </c>
      <c r="B20" s="75"/>
      <c r="C20" s="82"/>
      <c r="D20" s="35">
        <v>0</v>
      </c>
      <c r="E20" s="82"/>
      <c r="F20" s="35">
        <f>SUM('[3]Jun Summary Report '!F20, '[3]May Summary Report '!F20, '[3]Apr Summary Report'!F20, '[3]Mar Summary Report'!F20, '[3]Feb Summary Report '!F20, '[3]Jan Summary Report'!F20, '[3]Dec Summary Report'!F20, '[3]Nov Summary Report  '!F20,'[3]Oct Summary Report '!F20,'[3]Sept Summary Report'!F20,'[3]Aug Summary Report '!F20,'[3]July Summary Report'!F20)</f>
        <v>0</v>
      </c>
      <c r="G20" s="82">
        <v>41</v>
      </c>
      <c r="H20" s="83">
        <f>SUM('[3]Jun Summary Report '!H20, '[3]May Summary Report '!H20, '[3]Apr Summary Report'!H20, '[3]Mar Summary Report'!H20, '[3]Feb Summary Report '!H20, '[3]Jan Summary Report'!H20, '[3]Dec Summary Report'!H20, '[3]Nov Summary Report  '!H20,'[3]Oct Summary Report '!H20,'[3]Sept Summary Report'!H20,'[3]Aug Summary Report '!H20,'[3]July Summary Report'!H20)</f>
        <v>244776.59</v>
      </c>
      <c r="I20" s="82">
        <f>SUM('[3]Jun Summary Report '!I20, '[3]May Summary Report '!I20, '[3]Apr Summary Report'!I20, '[3]Mar Summary Report'!I20, '[3]Feb Summary Report '!I20, '[3]Jan Summary Report'!I20, '[3]Dec Summary Report'!I20, '[3]Nov Summary Report  '!I20,'[3]Oct Summary Report '!I20,'[3]Sept Summary Report'!I20,'[3]Aug Summary Report '!I20,'[3]July Summary Report'!I20)</f>
        <v>0</v>
      </c>
      <c r="J20" s="82">
        <f>SUM('[3]Jun Summary Report '!J20, '[3]May Summary Report '!J20, '[3]Apr Summary Report'!J20, '[3]Mar Summary Report'!J20, '[3]Feb Summary Report '!J20, '[3]Jan Summary Report'!J20, '[3]Dec Summary Report'!J20, '[3]Nov Summary Report  '!J20,'[3]Oct Summary Report '!J20,'[3]Sept Summary Report'!J20,'[3]Aug Summary Report '!J20,'[3]July Summary Report'!J20)</f>
        <v>0</v>
      </c>
      <c r="K20" s="82">
        <f>G20</f>
        <v>41</v>
      </c>
      <c r="L20" s="35">
        <f t="shared" si="0"/>
        <v>244776.59</v>
      </c>
      <c r="M20" s="64"/>
      <c r="N20" s="53">
        <f>L20/L35</f>
        <v>5.1876730558023665E-2</v>
      </c>
    </row>
    <row r="21" spans="1:14" ht="15" customHeight="1" x14ac:dyDescent="0.3">
      <c r="A21" s="1" t="s">
        <v>6</v>
      </c>
      <c r="B21" s="75"/>
      <c r="C21" s="82"/>
      <c r="D21" s="35">
        <v>0</v>
      </c>
      <c r="E21" s="82"/>
      <c r="F21" s="35">
        <f>SUM('[3]Jun Summary Report '!F21, '[3]May Summary Report '!F21, '[3]Apr Summary Report'!F21, '[3]Mar Summary Report'!F21, '[3]Feb Summary Report '!F21, '[3]Jan Summary Report'!F21, '[3]Dec Summary Report'!F21, '[3]Nov Summary Report  '!F21,'[3]Oct Summary Report '!F21,'[3]Sept Summary Report'!F21,'[3]Aug Summary Report '!F21,'[3]July Summary Report'!F21)</f>
        <v>0</v>
      </c>
      <c r="G21" s="82">
        <v>265</v>
      </c>
      <c r="H21" s="83">
        <f>SUM('[3]Jun Summary Report '!H21, '[3]May Summary Report '!H21, '[3]Apr Summary Report'!H21, '[3]Mar Summary Report'!H21, '[3]Feb Summary Report '!H21, '[3]Jan Summary Report'!H21, '[3]Dec Summary Report'!H21, '[3]Nov Summary Report  '!H21,'[3]Oct Summary Report '!H21,'[3]Sept Summary Report'!H21,'[3]Aug Summary Report '!H21,'[3]July Summary Report'!H21)</f>
        <v>1525770.25</v>
      </c>
      <c r="I21" s="82">
        <f>SUM('[3]Jun Summary Report '!I21, '[3]May Summary Report '!I21, '[3]Apr Summary Report'!I21, '[3]Mar Summary Report'!I21, '[3]Feb Summary Report '!I21, '[3]Jan Summary Report'!I21, '[3]Dec Summary Report'!I21, '[3]Nov Summary Report  '!I21,'[3]Oct Summary Report '!I21,'[3]Sept Summary Report'!I21,'[3]Aug Summary Report '!I21,'[3]July Summary Report'!I21)</f>
        <v>0</v>
      </c>
      <c r="J21" s="82">
        <f>SUM('[3]Jun Summary Report '!J21, '[3]May Summary Report '!J21, '[3]Apr Summary Report'!J21, '[3]Mar Summary Report'!J21, '[3]Feb Summary Report '!J21, '[3]Jan Summary Report'!J21, '[3]Dec Summary Report'!J21, '[3]Nov Summary Report  '!J21,'[3]Oct Summary Report '!J21,'[3]Sept Summary Report'!J21,'[3]Aug Summary Report '!J21,'[3]July Summary Report'!J21)</f>
        <v>0</v>
      </c>
      <c r="K21" s="82">
        <f>G21</f>
        <v>265</v>
      </c>
      <c r="L21" s="35">
        <f t="shared" si="0"/>
        <v>1525770.25</v>
      </c>
      <c r="M21" s="64"/>
      <c r="N21" s="53">
        <f>L21/L35</f>
        <v>0.323364142595084</v>
      </c>
    </row>
    <row r="22" spans="1:14" ht="15" customHeight="1" x14ac:dyDescent="0.3">
      <c r="A22" s="1" t="s">
        <v>7</v>
      </c>
      <c r="B22" s="75"/>
      <c r="C22" s="82"/>
      <c r="D22" s="35">
        <v>0</v>
      </c>
      <c r="E22" s="82"/>
      <c r="F22" s="35">
        <f>SUM('[3]Jun Summary Report '!F22, '[3]May Summary Report '!F22, '[3]Apr Summary Report'!F22, '[3]Mar Summary Report'!F22, '[3]Feb Summary Report '!F22, '[3]Jan Summary Report'!F22, '[3]Dec Summary Report'!F22, '[3]Nov Summary Report  '!F22,'[3]Oct Summary Report '!F22,'[3]Sept Summary Report'!F22,'[3]Aug Summary Report '!F22,'[3]July Summary Report'!F22)</f>
        <v>0</v>
      </c>
      <c r="G22" s="82">
        <v>38</v>
      </c>
      <c r="H22" s="83">
        <f>SUM('[3]Jun Summary Report '!H22, '[3]May Summary Report '!H22, '[3]Apr Summary Report'!H22, '[3]Mar Summary Report'!H22, '[3]Feb Summary Report '!H22, '[3]Jan Summary Report'!H22, '[3]Dec Summary Report'!H22, '[3]Nov Summary Report  '!H22,'[3]Oct Summary Report '!H22,'[3]Sept Summary Report'!H22,'[3]Aug Summary Report '!H22,'[3]July Summary Report'!H22)</f>
        <v>114941.41</v>
      </c>
      <c r="I22" s="82">
        <f>SUM('[3]Jun Summary Report '!I22, '[3]May Summary Report '!I22, '[3]Apr Summary Report'!I22, '[3]Mar Summary Report'!I22, '[3]Feb Summary Report '!I22, '[3]Jan Summary Report'!I22, '[3]Dec Summary Report'!I22, '[3]Nov Summary Report  '!I22,'[3]Oct Summary Report '!I22,'[3]Sept Summary Report'!I22,'[3]Aug Summary Report '!I22,'[3]July Summary Report'!I22)</f>
        <v>0</v>
      </c>
      <c r="J22" s="82">
        <f>SUM('[3]Jun Summary Report '!J22, '[3]May Summary Report '!J22, '[3]Apr Summary Report'!J22, '[3]Mar Summary Report'!J22, '[3]Feb Summary Report '!J22, '[3]Jan Summary Report'!J22, '[3]Dec Summary Report'!J22, '[3]Nov Summary Report  '!J22,'[3]Oct Summary Report '!J22,'[3]Sept Summary Report'!J22,'[3]Aug Summary Report '!J22,'[3]July Summary Report'!J22)</f>
        <v>0</v>
      </c>
      <c r="K22" s="82">
        <f>G22</f>
        <v>38</v>
      </c>
      <c r="L22" s="35">
        <f t="shared" si="0"/>
        <v>114941.41</v>
      </c>
      <c r="M22" s="64"/>
      <c r="N22" s="53">
        <f>L22/L35</f>
        <v>2.4360109586171321E-2</v>
      </c>
    </row>
    <row r="23" spans="1:14" ht="15" customHeight="1" x14ac:dyDescent="0.3">
      <c r="A23" s="1" t="s">
        <v>32</v>
      </c>
      <c r="B23" s="75"/>
      <c r="C23" s="82"/>
      <c r="D23" s="35">
        <v>0</v>
      </c>
      <c r="E23" s="82"/>
      <c r="F23" s="35">
        <f>SUM('[3]Jun Summary Report '!F23, '[3]May Summary Report '!F23, '[3]Apr Summary Report'!F23, '[3]Mar Summary Report'!F23, '[3]Feb Summary Report '!F23, '[3]Jan Summary Report'!F23, '[3]Dec Summary Report'!F23, '[3]Nov Summary Report  '!F23,'[3]Oct Summary Report '!F23,'[3]Sept Summary Report'!F23,'[3]Aug Summary Report '!F23,'[3]July Summary Report'!F23)</f>
        <v>0</v>
      </c>
      <c r="G23" s="82">
        <v>15</v>
      </c>
      <c r="H23" s="83">
        <f>SUM('[3]Jun Summary Report '!H23, '[3]May Summary Report '!H23, '[3]Apr Summary Report'!H23, '[3]Mar Summary Report'!H23, '[3]Feb Summary Report '!H23, '[3]Jan Summary Report'!H23, '[3]Dec Summary Report'!H23, '[3]Nov Summary Report  '!H23,'[3]Oct Summary Report '!H23,'[3]Sept Summary Report'!H23,'[3]Aug Summary Report '!H23,'[3]July Summary Report'!H23)</f>
        <v>2210977.71</v>
      </c>
      <c r="I23" s="82">
        <f>SUM('[3]Jun Summary Report '!I23, '[3]May Summary Report '!I23, '[3]Apr Summary Report'!I23, '[3]Mar Summary Report'!I23, '[3]Feb Summary Report '!I23, '[3]Jan Summary Report'!I23, '[3]Dec Summary Report'!I23, '[3]Nov Summary Report  '!I23,'[3]Oct Summary Report '!I23,'[3]Sept Summary Report'!I23,'[3]Aug Summary Report '!I23,'[3]July Summary Report'!I23)</f>
        <v>0</v>
      </c>
      <c r="J23" s="82">
        <f>SUM('[3]Jun Summary Report '!J23, '[3]May Summary Report '!J23, '[3]Apr Summary Report'!J23, '[3]Mar Summary Report'!J23, '[3]Feb Summary Report '!J23, '[3]Jan Summary Report'!J23, '[3]Dec Summary Report'!J23, '[3]Nov Summary Report  '!J23,'[3]Oct Summary Report '!J23,'[3]Sept Summary Report'!J23,'[3]Aug Summary Report '!J23,'[3]July Summary Report'!J23)</f>
        <v>0</v>
      </c>
      <c r="K23" s="82">
        <f>SUM(E23,G23)</f>
        <v>15</v>
      </c>
      <c r="L23" s="35">
        <f t="shared" si="0"/>
        <v>2210977.71</v>
      </c>
      <c r="M23" s="64"/>
      <c r="N23" s="53">
        <f>L23/L35</f>
        <v>0.46858359670533112</v>
      </c>
    </row>
    <row r="24" spans="1:14" ht="15" customHeight="1" x14ac:dyDescent="0.3">
      <c r="A24" s="1" t="s">
        <v>326</v>
      </c>
      <c r="B24" s="75"/>
      <c r="C24" s="82"/>
      <c r="D24" s="35"/>
      <c r="E24" s="82"/>
      <c r="F24" s="35"/>
      <c r="G24" s="82">
        <v>16</v>
      </c>
      <c r="H24" s="83">
        <f>SUM('[3]Jun Summary Report '!H24, '[3]May Summary Report '!H24, '[3]Apr Summary Report'!H24, '[3]Mar Summary Report'!H24, '[3]Feb Summary Report '!H24, '[3]Jan Summary Report'!H24, '[3]Dec Summary Report'!H24, '[3]Nov Summary Report  '!H24,'[3]Oct Summary Report '!H24,'[3]Sept Summary Report'!H24,'[3]Aug Summary Report '!H24,'[3]July Summary Report'!H24)</f>
        <v>62300.51</v>
      </c>
      <c r="I24" s="82"/>
      <c r="J24" s="82"/>
      <c r="K24" s="82">
        <v>10</v>
      </c>
      <c r="L24" s="35">
        <f t="shared" si="0"/>
        <v>62300.51</v>
      </c>
      <c r="M24" s="64"/>
      <c r="N24" s="53">
        <f>L24/L26</f>
        <v>1.320365959382578E-2</v>
      </c>
    </row>
    <row r="25" spans="1:14" ht="15.75" customHeight="1" x14ac:dyDescent="0.3">
      <c r="A25" s="19"/>
      <c r="B25" s="32"/>
      <c r="C25" s="32"/>
      <c r="D25" s="32"/>
      <c r="E25" s="19"/>
      <c r="F25" s="32"/>
      <c r="G25" s="19"/>
      <c r="H25" s="80"/>
      <c r="I25" s="19"/>
      <c r="J25" s="19"/>
      <c r="K25" s="19"/>
      <c r="L25" s="32"/>
      <c r="M25" s="19"/>
    </row>
    <row r="26" spans="1:14" ht="15" customHeight="1" x14ac:dyDescent="0.3">
      <c r="A26" s="3" t="s">
        <v>37</v>
      </c>
      <c r="B26" s="75"/>
      <c r="C26" s="84"/>
      <c r="D26" s="35">
        <v>0</v>
      </c>
      <c r="E26" s="84"/>
      <c r="F26" s="35">
        <f>SUM(F18:F24)</f>
        <v>0</v>
      </c>
      <c r="G26" s="85">
        <f>SUM(G18:G24)</f>
        <v>468</v>
      </c>
      <c r="H26" s="36">
        <f>SUM(H18:H24)</f>
        <v>4718427.46</v>
      </c>
      <c r="I26" s="86" t="e">
        <f>SUM('[3]Jun Summary Report '!I26,'[3]May Summary Report '!I26,'[3]Apr Summary Report'!I26,'[3]Mar Summary Report'!I26,'[3]Feb Summary Report '!I26,'[3]Jan Summary Report'!I27,'[3]Dec Summary Report'!I27,'[3]Nov Summary Report  '!I26,'[3]Oct Summary Report '!I26,'[3]Sept Summary Report'!I26,'[3]Aug Summary Report '!I26,'[3]July Summary Report'!I26)</f>
        <v>#REF!</v>
      </c>
      <c r="J26" s="86" t="e">
        <f>SUM('[3]Jun Summary Report '!J26,'[3]May Summary Report '!J26,'[3]Apr Summary Report'!J26,'[3]Mar Summary Report'!J26,'[3]Feb Summary Report '!J26,'[3]Jan Summary Report'!J27,'[3]Dec Summary Report'!J27,'[3]Nov Summary Report  '!J26,'[3]Oct Summary Report '!J26,'[3]Sept Summary Report'!J26,'[3]Aug Summary Report '!J26,'[3]July Summary Report'!J26)</f>
        <v>#REF!</v>
      </c>
      <c r="K26" s="84">
        <v>258</v>
      </c>
      <c r="L26" s="83">
        <f>SUM(L18:L24)</f>
        <v>4718427.46</v>
      </c>
      <c r="M26" s="64"/>
    </row>
    <row r="27" spans="1:14" ht="15" customHeight="1" x14ac:dyDescent="0.3">
      <c r="A27" s="43"/>
      <c r="B27" s="43"/>
      <c r="C27" s="43"/>
      <c r="D27" s="44"/>
      <c r="E27" s="43"/>
      <c r="F27" s="44"/>
      <c r="G27" s="47"/>
      <c r="H27" s="87"/>
      <c r="I27" s="46"/>
      <c r="J27" s="43"/>
      <c r="K27" s="43"/>
      <c r="L27" s="43"/>
      <c r="M27" s="45"/>
      <c r="N27" s="54"/>
    </row>
    <row r="28" spans="1:14" ht="15" customHeight="1" x14ac:dyDescent="0.3">
      <c r="A28" s="4" t="s">
        <v>17</v>
      </c>
      <c r="B28" s="75"/>
      <c r="C28" s="11" t="s">
        <v>1</v>
      </c>
      <c r="D28" s="33"/>
      <c r="E28" s="11" t="s">
        <v>1</v>
      </c>
      <c r="F28" s="33"/>
      <c r="G28" s="48" t="s">
        <v>1</v>
      </c>
      <c r="H28" s="87"/>
      <c r="I28" s="11" t="s">
        <v>1</v>
      </c>
      <c r="J28" s="2"/>
      <c r="K28" s="48" t="s">
        <v>1</v>
      </c>
      <c r="L28" s="2"/>
      <c r="M28" s="88"/>
      <c r="N28" s="58"/>
    </row>
    <row r="29" spans="1:14" ht="15.75" customHeight="1" x14ac:dyDescent="0.3">
      <c r="A29" s="1" t="s">
        <v>9</v>
      </c>
      <c r="B29" s="75"/>
      <c r="C29" s="86"/>
      <c r="D29" s="33"/>
      <c r="E29" s="86"/>
      <c r="F29" s="33"/>
      <c r="G29" s="86"/>
      <c r="H29" s="31"/>
      <c r="I29" s="86">
        <f>SUM('[3]Jun Summary Report '!I29,'[3]May Summary Report '!I29,'[3]Apr Summary Report'!I29,'[3]Mar Summary Report'!I29,'[3]Feb Summary Report '!I29,'[3]Jan Summary Report'!I30,'[3]Dec Summary Report'!I30,'[3]Nov Summary Report  '!I29,'[3]Oct Summary Report '!I29,'[3]Sept Summary Report'!I29,'[3]Aug Summary Report '!I29,'[3]July Summary Report'!I29)</f>
        <v>0</v>
      </c>
      <c r="J29" s="86">
        <f>SUM('[3]Jun Summary Report '!J29,'[3]May Summary Report '!J29,'[3]Apr Summary Report'!J29,'[3]Mar Summary Report'!J29,'[3]Feb Summary Report '!J29,'[3]Jan Summary Report'!J30,'[3]Dec Summary Report'!J30,'[3]Nov Summary Report  '!J29,'[3]Oct Summary Report '!J29,'[3]Sept Summary Report'!J29,'[3]Aug Summary Report '!J29,'[3]July Summary Report'!J29)</f>
        <v>0</v>
      </c>
      <c r="K29" s="86"/>
      <c r="L29" s="33"/>
      <c r="M29" s="88"/>
      <c r="N29" s="55">
        <f>L29/L35</f>
        <v>0</v>
      </c>
    </row>
    <row r="30" spans="1:14" ht="15" customHeight="1" x14ac:dyDescent="0.3">
      <c r="A30" s="1" t="s">
        <v>19</v>
      </c>
      <c r="B30" s="75"/>
      <c r="C30" s="86"/>
      <c r="D30" s="33"/>
      <c r="E30" s="86"/>
      <c r="F30" s="33"/>
      <c r="G30" s="86"/>
      <c r="H30" s="33"/>
      <c r="I30" s="86">
        <f>SUM('[3]Jun Summary Report '!I30,'[3]May Summary Report '!I30,'[3]Apr Summary Report'!I30,'[3]Mar Summary Report'!I30,'[3]Feb Summary Report '!I30,'[3]Jan Summary Report'!I31,'[3]Dec Summary Report'!I31,'[3]Nov Summary Report  '!I30,'[3]Oct Summary Report '!I30,'[3]Sept Summary Report'!I30,'[3]Aug Summary Report '!I30,'[3]July Summary Report'!I30)</f>
        <v>0</v>
      </c>
      <c r="J30" s="86">
        <f>SUM('[3]Jun Summary Report '!J30,'[3]May Summary Report '!J30,'[3]Apr Summary Report'!J30,'[3]Mar Summary Report'!J30,'[3]Feb Summary Report '!J30,'[3]Jan Summary Report'!J31,'[3]Dec Summary Report'!J31,'[3]Nov Summary Report  '!J30,'[3]Oct Summary Report '!J30,'[3]Sept Summary Report'!J30,'[3]Aug Summary Report '!J30,'[3]July Summary Report'!J30)</f>
        <v>0</v>
      </c>
      <c r="K30" s="86"/>
      <c r="L30" s="33"/>
      <c r="M30" s="88"/>
      <c r="N30" s="56">
        <v>0</v>
      </c>
    </row>
    <row r="31" spans="1:14" ht="15" customHeight="1" x14ac:dyDescent="0.3">
      <c r="A31" s="1" t="s">
        <v>38</v>
      </c>
      <c r="B31" s="75"/>
      <c r="C31" s="86"/>
      <c r="D31" s="33"/>
      <c r="E31" s="86"/>
      <c r="F31" s="33"/>
      <c r="G31" s="86"/>
      <c r="H31" s="33"/>
      <c r="I31" s="86">
        <f>SUM('[3]Jun Summary Report '!I31,'[3]May Summary Report '!I31,'[3]Apr Summary Report'!I31,'[3]Mar Summary Report'!I31,'[3]Feb Summary Report '!I31,'[3]Jan Summary Report'!I32,'[3]Dec Summary Report'!I32,'[3]Nov Summary Report  '!I31,'[3]Oct Summary Report '!I31,'[3]Sept Summary Report'!I31,'[3]Aug Summary Report '!I31,'[3]July Summary Report'!I31)</f>
        <v>0</v>
      </c>
      <c r="J31" s="86">
        <f>SUM('[3]Jun Summary Report '!J31,'[3]May Summary Report '!J31,'[3]Apr Summary Report'!J31,'[3]Mar Summary Report'!J31,'[3]Feb Summary Report '!J31,'[3]Jan Summary Report'!J32,'[3]Dec Summary Report'!J32,'[3]Nov Summary Report  '!J31,'[3]Oct Summary Report '!J31,'[3]Sept Summary Report'!J31,'[3]Aug Summary Report '!J31,'[3]July Summary Report'!J31)</f>
        <v>0</v>
      </c>
      <c r="K31" s="86"/>
      <c r="L31" s="33"/>
      <c r="M31" s="88"/>
      <c r="N31" s="57">
        <f>L31/L35</f>
        <v>0</v>
      </c>
    </row>
    <row r="32" spans="1:14" ht="15.75" customHeight="1" x14ac:dyDescent="0.3">
      <c r="A32" s="1" t="s">
        <v>10</v>
      </c>
      <c r="B32" s="75"/>
      <c r="C32" s="86"/>
      <c r="D32" s="33"/>
      <c r="E32" s="86"/>
      <c r="F32" s="33"/>
      <c r="G32" s="86"/>
      <c r="H32" s="33"/>
      <c r="I32" s="86">
        <f>SUM('[3]Jun Summary Report '!I32,'[3]May Summary Report '!I32,'[3]Apr Summary Report'!I32,'[3]Mar Summary Report'!I32,'[3]Feb Summary Report '!I32,'[3]Jan Summary Report'!I33,'[3]Dec Summary Report'!I33,'[3]Nov Summary Report  '!I32,'[3]Oct Summary Report '!I32,'[3]Sept Summary Report'!I32,'[3]Aug Summary Report '!I32,'[3]July Summary Report'!I32)</f>
        <v>0</v>
      </c>
      <c r="J32" s="86">
        <f>SUM('[3]Jun Summary Report '!J32,'[3]May Summary Report '!J32,'[3]Apr Summary Report'!J32,'[3]Mar Summary Report'!J32,'[3]Feb Summary Report '!J32,'[3]Jan Summary Report'!J33,'[3]Dec Summary Report'!J33,'[3]Nov Summary Report  '!J32,'[3]Oct Summary Report '!J32,'[3]Sept Summary Report'!J32,'[3]Aug Summary Report '!J32,'[3]July Summary Report'!J32)</f>
        <v>0</v>
      </c>
      <c r="K32" s="86"/>
      <c r="L32" s="33"/>
      <c r="M32" s="88"/>
      <c r="N32" s="55">
        <v>0</v>
      </c>
    </row>
    <row r="33" spans="1:14" ht="31.5" customHeight="1" x14ac:dyDescent="0.3">
      <c r="A33" s="3" t="s">
        <v>18</v>
      </c>
      <c r="B33" s="75"/>
      <c r="C33" s="85"/>
      <c r="D33" s="32">
        <v>0</v>
      </c>
      <c r="E33" s="89"/>
      <c r="F33" s="32">
        <v>0</v>
      </c>
      <c r="G33" s="85"/>
      <c r="H33" s="36">
        <f>SUM(H29:H32)</f>
        <v>0</v>
      </c>
      <c r="I33" s="90" t="e">
        <f>SUM(I25:I32)</f>
        <v>#REF!</v>
      </c>
      <c r="J33" s="91" t="e">
        <f>SUM(J25:J32)</f>
        <v>#REF!</v>
      </c>
      <c r="K33" s="90"/>
      <c r="L33" s="32">
        <f>SUM(L29:L32)</f>
        <v>0</v>
      </c>
      <c r="M33" s="88"/>
    </row>
    <row r="34" spans="1:14" ht="5.25" customHeight="1" x14ac:dyDescent="0.3">
      <c r="A34" s="92"/>
      <c r="B34" s="75"/>
      <c r="C34" s="93"/>
      <c r="D34" s="34"/>
      <c r="E34" s="81"/>
      <c r="F34" s="34"/>
      <c r="G34" s="81"/>
      <c r="H34" s="37"/>
      <c r="I34" s="81"/>
      <c r="J34" s="91"/>
      <c r="K34" s="81"/>
      <c r="L34" s="34"/>
      <c r="M34" s="64"/>
      <c r="N34" s="91"/>
    </row>
    <row r="35" spans="1:14" ht="31.5" customHeight="1" x14ac:dyDescent="0.3">
      <c r="A35" s="18" t="s">
        <v>35</v>
      </c>
      <c r="B35" s="75"/>
      <c r="C35" s="94"/>
      <c r="D35" s="32">
        <f>SUM(D26,D33)</f>
        <v>0</v>
      </c>
      <c r="E35" s="95"/>
      <c r="F35" s="32">
        <f>F26</f>
        <v>0</v>
      </c>
      <c r="G35" s="94">
        <f>SUM(G26,G33)</f>
        <v>468</v>
      </c>
      <c r="H35" s="36">
        <f>SUM(H26,H33)</f>
        <v>4718427.46</v>
      </c>
      <c r="I35" s="96" t="e">
        <f>SUM(#REF!+I33)</f>
        <v>#REF!</v>
      </c>
      <c r="J35" s="91" t="e">
        <f>SUM(#REF!+J33)</f>
        <v>#REF!</v>
      </c>
      <c r="K35" s="94"/>
      <c r="L35" s="32">
        <f>SUM(L26,L33)</f>
        <v>4718427.46</v>
      </c>
      <c r="M35" s="64"/>
      <c r="N35" s="49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5"/>
  <sheetViews>
    <sheetView workbookViewId="0">
      <selection activeCell="H8" sqref="H8"/>
    </sheetView>
  </sheetViews>
  <sheetFormatPr defaultRowHeight="14.4" x14ac:dyDescent="0.3"/>
  <cols>
    <col min="1" max="1" width="32.21875" style="59" customWidth="1"/>
    <col min="2" max="2" width="15" style="108" customWidth="1"/>
    <col min="3" max="3" width="15.44140625" style="108" customWidth="1"/>
    <col min="4" max="4" width="16.21875" style="108" customWidth="1"/>
    <col min="5" max="5" width="18.88671875" customWidth="1"/>
    <col min="6" max="6" width="14.44140625" bestFit="1" customWidth="1"/>
  </cols>
  <sheetData>
    <row r="1" spans="1:5" ht="23.4" customHeight="1" x14ac:dyDescent="0.3">
      <c r="A1" s="172" t="s">
        <v>598</v>
      </c>
      <c r="B1" s="172"/>
      <c r="C1" s="172"/>
      <c r="D1" s="172"/>
      <c r="E1" s="172"/>
    </row>
    <row r="2" spans="1:5" ht="23.4" customHeight="1" x14ac:dyDescent="0.3">
      <c r="A2" s="172"/>
      <c r="B2" s="172"/>
      <c r="C2" s="172"/>
      <c r="D2" s="172"/>
      <c r="E2" s="172"/>
    </row>
    <row r="3" spans="1:5" ht="23.4" customHeight="1" x14ac:dyDescent="0.3">
      <c r="A3" s="172"/>
      <c r="B3" s="172"/>
      <c r="C3" s="172"/>
      <c r="D3" s="172"/>
      <c r="E3" s="172"/>
    </row>
    <row r="4" spans="1:5" ht="23.4" customHeight="1" x14ac:dyDescent="0.3">
      <c r="A4" s="173" t="s">
        <v>599</v>
      </c>
      <c r="B4" s="173"/>
      <c r="C4" s="173"/>
      <c r="D4" s="173"/>
      <c r="E4" s="173"/>
    </row>
    <row r="5" spans="1:5" ht="15" customHeight="1" x14ac:dyDescent="0.45">
      <c r="A5" s="107"/>
    </row>
    <row r="6" spans="1:5" x14ac:dyDescent="0.3">
      <c r="A6" s="126" t="s">
        <v>46</v>
      </c>
      <c r="B6" s="127" t="s">
        <v>595</v>
      </c>
      <c r="C6" s="127" t="s">
        <v>596</v>
      </c>
      <c r="D6" s="127" t="s">
        <v>597</v>
      </c>
      <c r="E6" s="126" t="s">
        <v>47</v>
      </c>
    </row>
    <row r="7" spans="1:5" x14ac:dyDescent="0.3">
      <c r="A7" s="59" t="s">
        <v>557</v>
      </c>
      <c r="B7" s="108">
        <v>0</v>
      </c>
      <c r="C7" s="108">
        <v>104.2</v>
      </c>
      <c r="D7" s="59">
        <v>0</v>
      </c>
      <c r="E7" s="60">
        <f>SUM(Table1[[#This Row],[Apr]:[Jun]])</f>
        <v>104.2</v>
      </c>
    </row>
    <row r="8" spans="1:5" x14ac:dyDescent="0.3">
      <c r="A8" s="59" t="s">
        <v>193</v>
      </c>
      <c r="B8" s="108">
        <v>9.57</v>
      </c>
      <c r="C8" s="108">
        <v>0</v>
      </c>
      <c r="D8" s="59">
        <v>0</v>
      </c>
      <c r="E8" s="60">
        <f>SUM(Table1[[#This Row],[Apr]:[Jun]])</f>
        <v>9.57</v>
      </c>
    </row>
    <row r="9" spans="1:5" x14ac:dyDescent="0.3">
      <c r="A9" s="59" t="s">
        <v>48</v>
      </c>
      <c r="B9" s="108">
        <v>1641.9</v>
      </c>
      <c r="C9" s="108">
        <v>45600</v>
      </c>
      <c r="D9" s="59">
        <v>0</v>
      </c>
      <c r="E9" s="60">
        <f>SUM(Table1[[#This Row],[Apr]:[Jun]])</f>
        <v>47241.9</v>
      </c>
    </row>
    <row r="10" spans="1:5" x14ac:dyDescent="0.3">
      <c r="A10" s="59" t="s">
        <v>558</v>
      </c>
      <c r="D10" s="59">
        <v>12773</v>
      </c>
      <c r="E10" s="60">
        <f>SUM(Table1[[#This Row],[Apr]:[Jun]])</f>
        <v>12773</v>
      </c>
    </row>
    <row r="11" spans="1:5" x14ac:dyDescent="0.3">
      <c r="A11" s="59" t="s">
        <v>194</v>
      </c>
      <c r="D11" s="59">
        <v>6850.82</v>
      </c>
      <c r="E11" s="60">
        <f>SUM(Table1[[#This Row],[Apr]:[Jun]])</f>
        <v>6850.82</v>
      </c>
    </row>
    <row r="12" spans="1:5" x14ac:dyDescent="0.3">
      <c r="A12" s="59" t="s">
        <v>195</v>
      </c>
      <c r="B12" s="108">
        <v>1850</v>
      </c>
      <c r="C12" s="108">
        <v>1011</v>
      </c>
      <c r="D12" s="59">
        <v>2330.16</v>
      </c>
      <c r="E12" s="60">
        <f>SUM(Table1[[#This Row],[Apr]:[Jun]])</f>
        <v>5191.16</v>
      </c>
    </row>
    <row r="13" spans="1:5" x14ac:dyDescent="0.3">
      <c r="A13" s="59" t="s">
        <v>49</v>
      </c>
      <c r="B13" s="108">
        <v>0</v>
      </c>
      <c r="C13" s="108">
        <v>312.77999999999997</v>
      </c>
      <c r="D13" s="59">
        <v>35.5</v>
      </c>
      <c r="E13" s="60">
        <f>SUM(Table1[[#This Row],[Apr]:[Jun]])</f>
        <v>348.28</v>
      </c>
    </row>
    <row r="14" spans="1:5" x14ac:dyDescent="0.3">
      <c r="A14" s="59" t="s">
        <v>559</v>
      </c>
      <c r="B14" s="108">
        <v>0</v>
      </c>
      <c r="C14" s="108">
        <v>673.48</v>
      </c>
      <c r="D14" s="59">
        <v>1138.8399999999999</v>
      </c>
      <c r="E14" s="60">
        <f>SUM(Table1[[#This Row],[Apr]:[Jun]])</f>
        <v>1812.32</v>
      </c>
    </row>
    <row r="15" spans="1:5" x14ac:dyDescent="0.3">
      <c r="A15" s="59" t="s">
        <v>520</v>
      </c>
      <c r="B15" s="108">
        <v>2735.69</v>
      </c>
      <c r="C15" s="108">
        <v>0</v>
      </c>
      <c r="D15" s="59">
        <v>0</v>
      </c>
      <c r="E15" s="60">
        <f>SUM(Table1[[#This Row],[Apr]:[Jun]])</f>
        <v>2735.69</v>
      </c>
    </row>
    <row r="16" spans="1:5" x14ac:dyDescent="0.3">
      <c r="A16" s="59" t="s">
        <v>50</v>
      </c>
      <c r="B16" s="108">
        <v>4276</v>
      </c>
      <c r="C16" s="108">
        <v>11000</v>
      </c>
      <c r="D16" s="59">
        <v>3966</v>
      </c>
      <c r="E16" s="60">
        <f>SUM(Table1[[#This Row],[Apr]:[Jun]])</f>
        <v>19242</v>
      </c>
    </row>
    <row r="17" spans="1:5" x14ac:dyDescent="0.3">
      <c r="A17" s="59" t="s">
        <v>197</v>
      </c>
      <c r="B17" s="108">
        <v>7704.77</v>
      </c>
      <c r="C17" s="108">
        <v>0</v>
      </c>
      <c r="D17" s="59">
        <v>99.39</v>
      </c>
      <c r="E17" s="60">
        <f>SUM(Table1[[#This Row],[Apr]:[Jun]])</f>
        <v>7804.1600000000008</v>
      </c>
    </row>
    <row r="18" spans="1:5" x14ac:dyDescent="0.3">
      <c r="A18" s="59" t="s">
        <v>560</v>
      </c>
      <c r="B18" s="108">
        <v>1125</v>
      </c>
      <c r="C18" s="108">
        <v>0</v>
      </c>
      <c r="D18" s="59">
        <v>0</v>
      </c>
      <c r="E18" s="60">
        <f>SUM(Table1[[#This Row],[Apr]:[Jun]])</f>
        <v>1125</v>
      </c>
    </row>
    <row r="19" spans="1:5" x14ac:dyDescent="0.3">
      <c r="A19" s="59" t="s">
        <v>198</v>
      </c>
      <c r="B19" s="108">
        <v>261.87</v>
      </c>
      <c r="C19" s="108">
        <v>12237.18</v>
      </c>
      <c r="D19" s="59">
        <v>135</v>
      </c>
      <c r="E19" s="60">
        <f>SUM(Table1[[#This Row],[Apr]:[Jun]])</f>
        <v>12634.050000000001</v>
      </c>
    </row>
    <row r="20" spans="1:5" x14ac:dyDescent="0.3">
      <c r="A20" s="59" t="s">
        <v>330</v>
      </c>
      <c r="B20" s="108">
        <v>0</v>
      </c>
      <c r="C20" s="108">
        <v>30</v>
      </c>
      <c r="D20" s="59">
        <v>60</v>
      </c>
      <c r="E20" s="60">
        <f>SUM(Table1[[#This Row],[Apr]:[Jun]])</f>
        <v>90</v>
      </c>
    </row>
    <row r="21" spans="1:5" x14ac:dyDescent="0.3">
      <c r="A21" s="59" t="s">
        <v>561</v>
      </c>
      <c r="D21" s="59">
        <v>279.2</v>
      </c>
      <c r="E21" s="60">
        <f>SUM(Table1[[#This Row],[Apr]:[Jun]])</f>
        <v>279.2</v>
      </c>
    </row>
    <row r="22" spans="1:5" x14ac:dyDescent="0.3">
      <c r="A22" s="59" t="s">
        <v>52</v>
      </c>
      <c r="B22" s="108">
        <v>6810.8</v>
      </c>
      <c r="C22" s="108">
        <v>1850.4</v>
      </c>
      <c r="D22" s="59">
        <v>0</v>
      </c>
      <c r="E22" s="60">
        <f>SUM(Table1[[#This Row],[Apr]:[Jun]])</f>
        <v>8661.2000000000007</v>
      </c>
    </row>
    <row r="23" spans="1:5" x14ac:dyDescent="0.3">
      <c r="A23" s="59" t="s">
        <v>562</v>
      </c>
      <c r="D23" s="59">
        <v>71.959999999999994</v>
      </c>
      <c r="E23" s="60">
        <f>SUM(Table1[[#This Row],[Apr]:[Jun]])</f>
        <v>71.959999999999994</v>
      </c>
    </row>
    <row r="24" spans="1:5" x14ac:dyDescent="0.3">
      <c r="A24" s="59" t="s">
        <v>563</v>
      </c>
      <c r="B24" s="108">
        <v>160.49</v>
      </c>
      <c r="C24" s="108">
        <v>53.36</v>
      </c>
      <c r="D24" s="59">
        <v>0</v>
      </c>
      <c r="E24" s="60">
        <f>SUM(Table1[[#This Row],[Apr]:[Jun]])</f>
        <v>213.85000000000002</v>
      </c>
    </row>
    <row r="25" spans="1:5" x14ac:dyDescent="0.3">
      <c r="A25" s="59" t="s">
        <v>53</v>
      </c>
      <c r="B25" s="108">
        <v>4270</v>
      </c>
      <c r="C25" s="108">
        <v>4239.16</v>
      </c>
      <c r="D25" s="59">
        <v>7580</v>
      </c>
      <c r="E25" s="60">
        <f>SUM(Table1[[#This Row],[Apr]:[Jun]])</f>
        <v>16089.16</v>
      </c>
    </row>
    <row r="26" spans="1:5" x14ac:dyDescent="0.3">
      <c r="A26" s="59" t="s">
        <v>54</v>
      </c>
      <c r="B26" s="108">
        <v>6025.48</v>
      </c>
      <c r="C26" s="108">
        <v>5466.53</v>
      </c>
      <c r="D26" s="59">
        <v>3839.24</v>
      </c>
      <c r="E26" s="60">
        <f>SUM(Table1[[#This Row],[Apr]:[Jun]])</f>
        <v>15331.249999999998</v>
      </c>
    </row>
    <row r="27" spans="1:5" x14ac:dyDescent="0.3">
      <c r="A27" s="59" t="s">
        <v>199</v>
      </c>
      <c r="B27" s="108">
        <v>17787.79</v>
      </c>
      <c r="C27" s="108">
        <v>2761.28</v>
      </c>
      <c r="D27" s="59">
        <v>4223.8999999999996</v>
      </c>
      <c r="E27" s="60">
        <f>SUM(Table1[[#This Row],[Apr]:[Jun]])</f>
        <v>24772.97</v>
      </c>
    </row>
    <row r="28" spans="1:5" x14ac:dyDescent="0.3">
      <c r="A28" s="59" t="s">
        <v>200</v>
      </c>
      <c r="B28" s="108">
        <v>0</v>
      </c>
      <c r="C28" s="108">
        <v>1132</v>
      </c>
      <c r="D28" s="59">
        <v>150</v>
      </c>
      <c r="E28" s="60">
        <f>SUM(Table1[[#This Row],[Apr]:[Jun]])</f>
        <v>1282</v>
      </c>
    </row>
    <row r="29" spans="1:5" x14ac:dyDescent="0.3">
      <c r="A29" s="59" t="s">
        <v>55</v>
      </c>
      <c r="D29" s="59">
        <v>116096.35</v>
      </c>
      <c r="E29" s="60">
        <f>SUM(Table1[[#This Row],[Apr]:[Jun]])</f>
        <v>116096.35</v>
      </c>
    </row>
    <row r="30" spans="1:5" x14ac:dyDescent="0.3">
      <c r="A30" s="59" t="s">
        <v>56</v>
      </c>
      <c r="B30" s="108">
        <v>11229.66</v>
      </c>
      <c r="C30" s="108">
        <v>375.67</v>
      </c>
      <c r="D30" s="59">
        <v>420.72</v>
      </c>
      <c r="E30" s="60">
        <f>SUM(Table1[[#This Row],[Apr]:[Jun]])</f>
        <v>12026.05</v>
      </c>
    </row>
    <row r="31" spans="1:5" x14ac:dyDescent="0.3">
      <c r="A31" s="59" t="s">
        <v>57</v>
      </c>
      <c r="D31" s="59">
        <v>118.28</v>
      </c>
      <c r="E31" s="60">
        <f>SUM(Table1[[#This Row],[Apr]:[Jun]])</f>
        <v>118.28</v>
      </c>
    </row>
    <row r="32" spans="1:5" x14ac:dyDescent="0.3">
      <c r="A32" s="59" t="s">
        <v>202</v>
      </c>
      <c r="B32" s="108">
        <v>0</v>
      </c>
      <c r="C32" s="108">
        <v>352</v>
      </c>
      <c r="D32" s="59">
        <v>0</v>
      </c>
      <c r="E32" s="60">
        <f>SUM(Table1[[#This Row],[Apr]:[Jun]])</f>
        <v>352</v>
      </c>
    </row>
    <row r="33" spans="1:5" x14ac:dyDescent="0.3">
      <c r="A33" s="59" t="s">
        <v>203</v>
      </c>
      <c r="B33" s="108">
        <v>0</v>
      </c>
      <c r="C33" s="108">
        <v>4226.8100000000004</v>
      </c>
      <c r="D33" s="59">
        <v>13231.46</v>
      </c>
      <c r="E33" s="60">
        <f>SUM(Table1[[#This Row],[Apr]:[Jun]])</f>
        <v>17458.27</v>
      </c>
    </row>
    <row r="34" spans="1:5" x14ac:dyDescent="0.3">
      <c r="A34" s="59" t="s">
        <v>204</v>
      </c>
      <c r="B34" s="108">
        <v>571.12</v>
      </c>
      <c r="C34" s="108">
        <v>13739.63</v>
      </c>
      <c r="D34" s="59">
        <v>9116.91</v>
      </c>
      <c r="E34" s="60">
        <f>SUM(Table1[[#This Row],[Apr]:[Jun]])</f>
        <v>23427.66</v>
      </c>
    </row>
    <row r="35" spans="1:5" x14ac:dyDescent="0.3">
      <c r="A35" s="59" t="s">
        <v>205</v>
      </c>
      <c r="B35" s="108">
        <v>0</v>
      </c>
      <c r="C35" s="108">
        <v>4915.1400000000003</v>
      </c>
      <c r="D35" s="59">
        <v>16573.86</v>
      </c>
      <c r="E35" s="60">
        <f>SUM(Table1[[#This Row],[Apr]:[Jun]])</f>
        <v>21489</v>
      </c>
    </row>
    <row r="36" spans="1:5" x14ac:dyDescent="0.3">
      <c r="A36" s="59" t="s">
        <v>58</v>
      </c>
      <c r="B36" s="108">
        <v>2644</v>
      </c>
      <c r="C36" s="108">
        <v>1958</v>
      </c>
      <c r="D36" s="59">
        <v>5848.95</v>
      </c>
      <c r="E36" s="60">
        <f>SUM(Table1[[#This Row],[Apr]:[Jun]])</f>
        <v>10450.950000000001</v>
      </c>
    </row>
    <row r="37" spans="1:5" x14ac:dyDescent="0.3">
      <c r="A37" s="59" t="s">
        <v>564</v>
      </c>
      <c r="B37" s="108">
        <v>0</v>
      </c>
      <c r="C37" s="108">
        <v>26840</v>
      </c>
      <c r="D37" s="59">
        <v>26430</v>
      </c>
      <c r="E37" s="60">
        <f>SUM(Table1[[#This Row],[Apr]:[Jun]])</f>
        <v>53270</v>
      </c>
    </row>
    <row r="38" spans="1:5" x14ac:dyDescent="0.3">
      <c r="A38" s="59" t="s">
        <v>59</v>
      </c>
      <c r="D38" s="59">
        <v>9.57</v>
      </c>
      <c r="E38" s="60">
        <f>SUM(Table1[[#This Row],[Apr]:[Jun]])</f>
        <v>9.57</v>
      </c>
    </row>
    <row r="39" spans="1:5" x14ac:dyDescent="0.3">
      <c r="A39" s="59" t="s">
        <v>208</v>
      </c>
      <c r="D39" s="59">
        <v>9.57</v>
      </c>
      <c r="E39" s="60">
        <f>SUM(Table1[[#This Row],[Apr]:[Jun]])</f>
        <v>9.57</v>
      </c>
    </row>
    <row r="40" spans="1:5" x14ac:dyDescent="0.3">
      <c r="A40" s="59" t="s">
        <v>209</v>
      </c>
      <c r="B40" s="108">
        <v>2399.17</v>
      </c>
      <c r="C40" s="108">
        <v>5714.66</v>
      </c>
      <c r="D40" s="59">
        <v>703.64</v>
      </c>
      <c r="E40" s="60">
        <f>SUM(Table1[[#This Row],[Apr]:[Jun]])</f>
        <v>8817.4699999999993</v>
      </c>
    </row>
    <row r="41" spans="1:5" x14ac:dyDescent="0.3">
      <c r="A41" s="59" t="s">
        <v>565</v>
      </c>
      <c r="B41" s="108">
        <v>0</v>
      </c>
      <c r="C41" s="108">
        <v>940</v>
      </c>
      <c r="D41" s="59">
        <v>0</v>
      </c>
      <c r="E41" s="60">
        <f>SUM(Table1[[#This Row],[Apr]:[Jun]])</f>
        <v>940</v>
      </c>
    </row>
    <row r="42" spans="1:5" x14ac:dyDescent="0.3">
      <c r="A42" s="59" t="s">
        <v>566</v>
      </c>
      <c r="D42" s="59">
        <v>4213.08</v>
      </c>
      <c r="E42" s="60">
        <f>SUM(Table1[[#This Row],[Apr]:[Jun]])</f>
        <v>4213.08</v>
      </c>
    </row>
    <row r="43" spans="1:5" x14ac:dyDescent="0.3">
      <c r="A43" s="59" t="s">
        <v>211</v>
      </c>
      <c r="D43" s="59">
        <v>62.24</v>
      </c>
      <c r="E43" s="60">
        <f>SUM(Table1[[#This Row],[Apr]:[Jun]])</f>
        <v>62.24</v>
      </c>
    </row>
    <row r="44" spans="1:5" x14ac:dyDescent="0.3">
      <c r="A44" s="59" t="s">
        <v>213</v>
      </c>
      <c r="B44" s="108">
        <v>43.94</v>
      </c>
      <c r="C44" s="108">
        <v>321</v>
      </c>
      <c r="D44" s="59">
        <v>349.17</v>
      </c>
      <c r="E44" s="60">
        <f>SUM(Table1[[#This Row],[Apr]:[Jun]])</f>
        <v>714.11</v>
      </c>
    </row>
    <row r="45" spans="1:5" x14ac:dyDescent="0.3">
      <c r="A45" s="59" t="s">
        <v>214</v>
      </c>
      <c r="B45" s="108">
        <v>763.44</v>
      </c>
      <c r="C45" s="108">
        <v>465</v>
      </c>
      <c r="D45" s="59">
        <v>4798.76</v>
      </c>
      <c r="E45" s="60">
        <f>SUM(Table1[[#This Row],[Apr]:[Jun]])</f>
        <v>6027.2000000000007</v>
      </c>
    </row>
    <row r="46" spans="1:5" x14ac:dyDescent="0.3">
      <c r="A46" s="59" t="s">
        <v>333</v>
      </c>
      <c r="B46" s="108">
        <v>15.77</v>
      </c>
      <c r="C46" s="108">
        <v>0</v>
      </c>
      <c r="D46" s="59">
        <v>0</v>
      </c>
      <c r="E46" s="60">
        <f>SUM(Table1[[#This Row],[Apr]:[Jun]])</f>
        <v>15.77</v>
      </c>
    </row>
    <row r="47" spans="1:5" x14ac:dyDescent="0.3">
      <c r="A47" s="59" t="s">
        <v>567</v>
      </c>
      <c r="D47" s="59">
        <v>127.62</v>
      </c>
      <c r="E47" s="60">
        <f>SUM(Table1[[#This Row],[Apr]:[Jun]])</f>
        <v>127.62</v>
      </c>
    </row>
    <row r="48" spans="1:5" x14ac:dyDescent="0.3">
      <c r="A48" s="59" t="s">
        <v>61</v>
      </c>
      <c r="B48" s="108">
        <v>76753</v>
      </c>
      <c r="C48" s="108">
        <v>6410</v>
      </c>
      <c r="D48" s="59">
        <v>1434.8</v>
      </c>
      <c r="E48" s="60">
        <f>SUM(Table1[[#This Row],[Apr]:[Jun]])</f>
        <v>84597.8</v>
      </c>
    </row>
    <row r="49" spans="1:5" x14ac:dyDescent="0.3">
      <c r="A49" s="59" t="s">
        <v>521</v>
      </c>
      <c r="B49" s="108">
        <v>0</v>
      </c>
      <c r="C49" s="108">
        <v>1740</v>
      </c>
      <c r="D49" s="59">
        <v>1875</v>
      </c>
      <c r="E49" s="60">
        <f>SUM(Table1[[#This Row],[Apr]:[Jun]])</f>
        <v>3615</v>
      </c>
    </row>
    <row r="50" spans="1:5" x14ac:dyDescent="0.3">
      <c r="A50" s="59" t="s">
        <v>62</v>
      </c>
      <c r="B50" s="108">
        <v>275.33999999999997</v>
      </c>
      <c r="C50" s="108">
        <v>0</v>
      </c>
      <c r="D50" s="59">
        <v>9.57</v>
      </c>
      <c r="E50" s="60">
        <f>SUM(Table1[[#This Row],[Apr]:[Jun]])</f>
        <v>284.90999999999997</v>
      </c>
    </row>
    <row r="51" spans="1:5" x14ac:dyDescent="0.3">
      <c r="A51" s="59" t="s">
        <v>522</v>
      </c>
      <c r="B51" s="108">
        <v>0</v>
      </c>
      <c r="C51" s="108">
        <v>14341</v>
      </c>
      <c r="D51" s="59">
        <v>0</v>
      </c>
      <c r="E51" s="60">
        <f>SUM(Table1[[#This Row],[Apr]:[Jun]])</f>
        <v>14341</v>
      </c>
    </row>
    <row r="52" spans="1:5" x14ac:dyDescent="0.3">
      <c r="A52" s="59" t="s">
        <v>568</v>
      </c>
      <c r="B52" s="108">
        <v>0</v>
      </c>
      <c r="C52" s="108">
        <v>20.170000000000002</v>
      </c>
      <c r="D52" s="59">
        <v>0</v>
      </c>
      <c r="E52" s="60">
        <f>SUM(Table1[[#This Row],[Apr]:[Jun]])</f>
        <v>20.170000000000002</v>
      </c>
    </row>
    <row r="53" spans="1:5" x14ac:dyDescent="0.3">
      <c r="A53" s="59" t="s">
        <v>215</v>
      </c>
      <c r="B53" s="108">
        <v>10000</v>
      </c>
      <c r="C53" s="108">
        <v>0</v>
      </c>
      <c r="D53" s="59">
        <v>344.08</v>
      </c>
      <c r="E53" s="60">
        <f>SUM(Table1[[#This Row],[Apr]:[Jun]])</f>
        <v>10344.08</v>
      </c>
    </row>
    <row r="54" spans="1:5" x14ac:dyDescent="0.3">
      <c r="A54" s="59" t="s">
        <v>63</v>
      </c>
      <c r="B54" s="108">
        <v>12917.47</v>
      </c>
      <c r="C54" s="108">
        <v>40388.300000000003</v>
      </c>
      <c r="D54" s="59">
        <v>20357.98</v>
      </c>
      <c r="E54" s="60">
        <f>SUM(Table1[[#This Row],[Apr]:[Jun]])</f>
        <v>73663.75</v>
      </c>
    </row>
    <row r="55" spans="1:5" x14ac:dyDescent="0.3">
      <c r="A55" s="59" t="s">
        <v>64</v>
      </c>
      <c r="B55" s="108">
        <v>401994.45</v>
      </c>
      <c r="C55" s="108">
        <v>64925.32</v>
      </c>
      <c r="D55" s="59">
        <v>166670.1</v>
      </c>
      <c r="E55" s="60">
        <f>SUM(Table1[[#This Row],[Apr]:[Jun]])</f>
        <v>633589.87</v>
      </c>
    </row>
    <row r="56" spans="1:5" x14ac:dyDescent="0.3">
      <c r="A56" s="59" t="s">
        <v>569</v>
      </c>
      <c r="B56" s="108">
        <v>1900</v>
      </c>
      <c r="C56" s="108">
        <v>295</v>
      </c>
      <c r="D56" s="59">
        <v>0</v>
      </c>
      <c r="E56" s="60">
        <f>SUM(Table1[[#This Row],[Apr]:[Jun]])</f>
        <v>2195</v>
      </c>
    </row>
    <row r="57" spans="1:5" x14ac:dyDescent="0.3">
      <c r="A57" s="59" t="s">
        <v>570</v>
      </c>
      <c r="D57" s="59">
        <v>78.16</v>
      </c>
      <c r="E57" s="60">
        <f>SUM(Table1[[#This Row],[Apr]:[Jun]])</f>
        <v>78.16</v>
      </c>
    </row>
    <row r="58" spans="1:5" x14ac:dyDescent="0.3">
      <c r="A58" s="59" t="s">
        <v>571</v>
      </c>
      <c r="B58" s="108">
        <v>319.44</v>
      </c>
      <c r="C58" s="108">
        <v>0</v>
      </c>
      <c r="D58" s="59">
        <v>0</v>
      </c>
      <c r="E58" s="60">
        <f>SUM(Table1[[#This Row],[Apr]:[Jun]])</f>
        <v>319.44</v>
      </c>
    </row>
    <row r="59" spans="1:5" x14ac:dyDescent="0.3">
      <c r="A59" s="59" t="s">
        <v>217</v>
      </c>
      <c r="B59" s="108">
        <v>1727.05</v>
      </c>
      <c r="C59" s="108">
        <v>55009.05</v>
      </c>
      <c r="D59" s="59">
        <v>476.33</v>
      </c>
      <c r="E59" s="60">
        <f>SUM(Table1[[#This Row],[Apr]:[Jun]])</f>
        <v>57212.430000000008</v>
      </c>
    </row>
    <row r="60" spans="1:5" x14ac:dyDescent="0.3">
      <c r="A60" s="59" t="s">
        <v>572</v>
      </c>
      <c r="D60" s="59">
        <v>352</v>
      </c>
      <c r="E60" s="60">
        <f>SUM(Table1[[#This Row],[Apr]:[Jun]])</f>
        <v>352</v>
      </c>
    </row>
    <row r="61" spans="1:5" x14ac:dyDescent="0.3">
      <c r="A61" s="59" t="s">
        <v>65</v>
      </c>
      <c r="D61" s="59">
        <v>15392.65</v>
      </c>
      <c r="E61" s="60">
        <f>SUM(Table1[[#This Row],[Apr]:[Jun]])</f>
        <v>15392.65</v>
      </c>
    </row>
    <row r="62" spans="1:5" x14ac:dyDescent="0.3">
      <c r="A62" s="59" t="s">
        <v>219</v>
      </c>
      <c r="C62" s="108">
        <v>190.25</v>
      </c>
      <c r="D62" s="59">
        <v>793.99</v>
      </c>
      <c r="E62" s="60">
        <f>SUM(Table1[[#This Row],[Apr]:[Jun]])</f>
        <v>984.24</v>
      </c>
    </row>
    <row r="63" spans="1:5" x14ac:dyDescent="0.3">
      <c r="A63" s="59" t="s">
        <v>220</v>
      </c>
      <c r="B63" s="108">
        <v>2000</v>
      </c>
      <c r="C63" s="108">
        <v>0</v>
      </c>
      <c r="D63" s="59">
        <v>2744.12</v>
      </c>
      <c r="E63" s="60">
        <f>SUM(Table1[[#This Row],[Apr]:[Jun]])</f>
        <v>4744.12</v>
      </c>
    </row>
    <row r="64" spans="1:5" x14ac:dyDescent="0.3">
      <c r="A64" s="59" t="s">
        <v>573</v>
      </c>
      <c r="D64" s="59">
        <v>1500.75</v>
      </c>
      <c r="E64" s="60">
        <f>SUM(Table1[[#This Row],[Apr]:[Jun]])</f>
        <v>1500.75</v>
      </c>
    </row>
    <row r="65" spans="1:5" x14ac:dyDescent="0.3">
      <c r="A65" s="59" t="s">
        <v>66</v>
      </c>
      <c r="B65" s="108">
        <v>14980</v>
      </c>
      <c r="C65" s="108">
        <v>45000</v>
      </c>
      <c r="D65" s="59">
        <v>1160</v>
      </c>
      <c r="E65" s="60">
        <f>SUM(Table1[[#This Row],[Apr]:[Jun]])</f>
        <v>61140</v>
      </c>
    </row>
    <row r="66" spans="1:5" x14ac:dyDescent="0.3">
      <c r="A66" s="59" t="s">
        <v>67</v>
      </c>
      <c r="B66" s="108">
        <v>10421.469999999999</v>
      </c>
      <c r="C66" s="108">
        <v>8660.33</v>
      </c>
      <c r="D66" s="59">
        <v>9011.81</v>
      </c>
      <c r="E66" s="60">
        <f>SUM(Table1[[#This Row],[Apr]:[Jun]])</f>
        <v>28093.61</v>
      </c>
    </row>
    <row r="67" spans="1:5" x14ac:dyDescent="0.3">
      <c r="A67" s="59" t="s">
        <v>223</v>
      </c>
      <c r="D67" s="59">
        <v>2068</v>
      </c>
      <c r="E67" s="60">
        <f>SUM(Table1[[#This Row],[Apr]:[Jun]])</f>
        <v>2068</v>
      </c>
    </row>
    <row r="68" spans="1:5" x14ac:dyDescent="0.3">
      <c r="A68" s="59" t="s">
        <v>574</v>
      </c>
      <c r="B68" s="108">
        <v>304.99</v>
      </c>
      <c r="C68" s="108">
        <v>-304.99</v>
      </c>
      <c r="D68" s="59">
        <v>615.12</v>
      </c>
      <c r="E68" s="60">
        <f>SUM(Table1[[#This Row],[Apr]:[Jun]])</f>
        <v>615.12</v>
      </c>
    </row>
    <row r="69" spans="1:5" x14ac:dyDescent="0.3">
      <c r="A69" s="59" t="s">
        <v>69</v>
      </c>
      <c r="B69" s="108">
        <v>46405.39</v>
      </c>
      <c r="C69" s="108">
        <v>41542.43</v>
      </c>
      <c r="D69" s="59">
        <v>52688.71</v>
      </c>
      <c r="E69" s="60">
        <f>SUM(Table1[[#This Row],[Apr]:[Jun]])</f>
        <v>140636.53</v>
      </c>
    </row>
    <row r="70" spans="1:5" x14ac:dyDescent="0.3">
      <c r="A70" s="59" t="s">
        <v>70</v>
      </c>
      <c r="B70" s="108">
        <v>5678.53</v>
      </c>
      <c r="C70" s="108">
        <v>900</v>
      </c>
      <c r="D70" s="59">
        <v>0</v>
      </c>
      <c r="E70" s="60">
        <f>SUM(Table1[[#This Row],[Apr]:[Jun]])</f>
        <v>6578.53</v>
      </c>
    </row>
    <row r="71" spans="1:5" x14ac:dyDescent="0.3">
      <c r="A71" s="59" t="s">
        <v>71</v>
      </c>
      <c r="B71" s="108">
        <v>92.85</v>
      </c>
      <c r="C71" s="108">
        <v>0</v>
      </c>
      <c r="D71" s="59">
        <v>0</v>
      </c>
      <c r="E71" s="60">
        <f>SUM(Table1[[#This Row],[Apr]:[Jun]])</f>
        <v>92.85</v>
      </c>
    </row>
    <row r="72" spans="1:5" x14ac:dyDescent="0.3">
      <c r="A72" s="59" t="s">
        <v>224</v>
      </c>
      <c r="B72" s="108">
        <v>2876.6</v>
      </c>
      <c r="C72" s="108">
        <v>0</v>
      </c>
      <c r="D72" s="59">
        <v>0</v>
      </c>
      <c r="E72" s="60">
        <f>SUM(Table1[[#This Row],[Apr]:[Jun]])</f>
        <v>2876.6</v>
      </c>
    </row>
    <row r="73" spans="1:5" x14ac:dyDescent="0.3">
      <c r="A73" s="59" t="s">
        <v>72</v>
      </c>
      <c r="B73" s="108">
        <v>8538.26</v>
      </c>
      <c r="C73" s="108">
        <v>4932.5</v>
      </c>
      <c r="D73" s="59">
        <v>2242.91</v>
      </c>
      <c r="E73" s="60">
        <f>SUM(Table1[[#This Row],[Apr]:[Jun]])</f>
        <v>15713.67</v>
      </c>
    </row>
    <row r="74" spans="1:5" x14ac:dyDescent="0.3">
      <c r="A74" s="59" t="s">
        <v>73</v>
      </c>
      <c r="D74" s="59">
        <v>314.77</v>
      </c>
      <c r="E74" s="60">
        <f>SUM(Table1[[#This Row],[Apr]:[Jun]])</f>
        <v>314.77</v>
      </c>
    </row>
    <row r="75" spans="1:5" x14ac:dyDescent="0.3">
      <c r="A75" s="59" t="s">
        <v>575</v>
      </c>
      <c r="B75" s="108">
        <v>355</v>
      </c>
      <c r="C75" s="108">
        <v>0</v>
      </c>
      <c r="D75" s="59">
        <v>0</v>
      </c>
      <c r="E75" s="60">
        <f>SUM(Table1[[#This Row],[Apr]:[Jun]])</f>
        <v>355</v>
      </c>
    </row>
    <row r="76" spans="1:5" x14ac:dyDescent="0.3">
      <c r="A76" s="59" t="s">
        <v>75</v>
      </c>
      <c r="D76" s="59">
        <v>437.99</v>
      </c>
      <c r="E76" s="60">
        <f>SUM(Table1[[#This Row],[Apr]:[Jun]])</f>
        <v>437.99</v>
      </c>
    </row>
    <row r="77" spans="1:5" x14ac:dyDescent="0.3">
      <c r="A77" s="59" t="s">
        <v>576</v>
      </c>
      <c r="C77" s="108">
        <v>536.4</v>
      </c>
      <c r="D77" s="59">
        <v>0</v>
      </c>
      <c r="E77" s="60">
        <f>SUM(Table1[[#This Row],[Apr]:[Jun]])</f>
        <v>536.4</v>
      </c>
    </row>
    <row r="78" spans="1:5" x14ac:dyDescent="0.3">
      <c r="A78" s="59" t="s">
        <v>76</v>
      </c>
      <c r="C78" s="108">
        <v>3844.94</v>
      </c>
      <c r="D78" s="59">
        <v>1756.67</v>
      </c>
      <c r="E78" s="60">
        <f>SUM(Table1[[#This Row],[Apr]:[Jun]])</f>
        <v>5601.6100000000006</v>
      </c>
    </row>
    <row r="79" spans="1:5" x14ac:dyDescent="0.3">
      <c r="A79" s="59" t="s">
        <v>226</v>
      </c>
      <c r="B79" s="108">
        <v>429.98</v>
      </c>
      <c r="C79" s="108">
        <v>0</v>
      </c>
      <c r="D79" s="59">
        <v>0</v>
      </c>
      <c r="E79" s="60">
        <f>SUM(Table1[[#This Row],[Apr]:[Jun]])</f>
        <v>429.98</v>
      </c>
    </row>
    <row r="80" spans="1:5" x14ac:dyDescent="0.3">
      <c r="A80" s="59" t="s">
        <v>577</v>
      </c>
      <c r="D80" s="59">
        <v>410.97</v>
      </c>
      <c r="E80" s="60">
        <f>SUM(Table1[[#This Row],[Apr]:[Jun]])</f>
        <v>410.97</v>
      </c>
    </row>
    <row r="81" spans="1:5" x14ac:dyDescent="0.3">
      <c r="A81" s="59" t="s">
        <v>334</v>
      </c>
      <c r="B81" s="108">
        <v>1808.5</v>
      </c>
      <c r="C81" s="108">
        <v>1299.78</v>
      </c>
      <c r="D81" s="59">
        <v>1845.35</v>
      </c>
      <c r="E81" s="60">
        <f>SUM(Table1[[#This Row],[Apr]:[Jun]])</f>
        <v>4953.6299999999992</v>
      </c>
    </row>
    <row r="82" spans="1:5" x14ac:dyDescent="0.3">
      <c r="A82" s="59" t="s">
        <v>79</v>
      </c>
      <c r="D82" s="59">
        <v>9726.92</v>
      </c>
      <c r="E82" s="60">
        <f>SUM(Table1[[#This Row],[Apr]:[Jun]])</f>
        <v>9726.92</v>
      </c>
    </row>
    <row r="83" spans="1:5" x14ac:dyDescent="0.3">
      <c r="A83" s="59" t="s">
        <v>228</v>
      </c>
      <c r="B83" s="108">
        <v>0</v>
      </c>
      <c r="C83" s="108">
        <v>1450</v>
      </c>
      <c r="D83" s="59">
        <v>0</v>
      </c>
      <c r="E83" s="60">
        <f>SUM(Table1[[#This Row],[Apr]:[Jun]])</f>
        <v>1450</v>
      </c>
    </row>
    <row r="84" spans="1:5" x14ac:dyDescent="0.3">
      <c r="A84" s="59" t="s">
        <v>230</v>
      </c>
      <c r="B84" s="108">
        <v>3293</v>
      </c>
      <c r="C84" s="108">
        <v>5379.02</v>
      </c>
      <c r="D84" s="59">
        <v>2101.4</v>
      </c>
      <c r="E84" s="60">
        <f>SUM(Table1[[#This Row],[Apr]:[Jun]])</f>
        <v>10773.42</v>
      </c>
    </row>
    <row r="85" spans="1:5" x14ac:dyDescent="0.3">
      <c r="A85" s="59" t="s">
        <v>231</v>
      </c>
      <c r="B85" s="108">
        <v>2400</v>
      </c>
      <c r="C85" s="108">
        <v>0</v>
      </c>
      <c r="D85" s="59">
        <v>3000</v>
      </c>
      <c r="E85" s="60">
        <f>SUM(Table1[[#This Row],[Apr]:[Jun]])</f>
        <v>5400</v>
      </c>
    </row>
    <row r="86" spans="1:5" x14ac:dyDescent="0.3">
      <c r="A86" s="59" t="s">
        <v>233</v>
      </c>
      <c r="B86" s="108">
        <v>0</v>
      </c>
      <c r="C86" s="108">
        <v>470.5</v>
      </c>
      <c r="D86" s="59">
        <v>0</v>
      </c>
      <c r="E86" s="60">
        <f>SUM(Table1[[#This Row],[Apr]:[Jun]])</f>
        <v>470.5</v>
      </c>
    </row>
    <row r="87" spans="1:5" x14ac:dyDescent="0.3">
      <c r="A87" s="59" t="s">
        <v>234</v>
      </c>
      <c r="B87" s="108">
        <v>0</v>
      </c>
      <c r="C87" s="108">
        <v>26500</v>
      </c>
      <c r="D87" s="59">
        <v>80</v>
      </c>
      <c r="E87" s="60">
        <f>SUM(Table1[[#This Row],[Apr]:[Jun]])</f>
        <v>26580</v>
      </c>
    </row>
    <row r="88" spans="1:5" x14ac:dyDescent="0.3">
      <c r="A88" s="59" t="s">
        <v>235</v>
      </c>
      <c r="B88" s="108">
        <v>371.9</v>
      </c>
      <c r="C88" s="108">
        <v>41.82</v>
      </c>
      <c r="D88" s="59">
        <v>4352</v>
      </c>
      <c r="E88" s="60">
        <f>SUM(Table1[[#This Row],[Apr]:[Jun]])</f>
        <v>4765.72</v>
      </c>
    </row>
    <row r="89" spans="1:5" x14ac:dyDescent="0.3">
      <c r="A89" s="59" t="s">
        <v>435</v>
      </c>
      <c r="B89" s="108">
        <v>6177</v>
      </c>
      <c r="C89" s="108">
        <v>1295</v>
      </c>
      <c r="D89" s="59">
        <v>10680.5</v>
      </c>
      <c r="E89" s="60">
        <f>SUM(Table1[[#This Row],[Apr]:[Jun]])</f>
        <v>18152.5</v>
      </c>
    </row>
    <row r="90" spans="1:5" x14ac:dyDescent="0.3">
      <c r="A90" s="59" t="s">
        <v>82</v>
      </c>
      <c r="B90" s="108">
        <v>0</v>
      </c>
      <c r="C90" s="108">
        <v>12000</v>
      </c>
      <c r="D90" s="59">
        <v>43750</v>
      </c>
      <c r="E90" s="60">
        <f>SUM(Table1[[#This Row],[Apr]:[Jun]])</f>
        <v>55750</v>
      </c>
    </row>
    <row r="91" spans="1:5" x14ac:dyDescent="0.3">
      <c r="A91" s="59" t="s">
        <v>83</v>
      </c>
      <c r="D91" s="59">
        <v>1200</v>
      </c>
      <c r="E91" s="60">
        <f>SUM(Table1[[#This Row],[Apr]:[Jun]])</f>
        <v>1200</v>
      </c>
    </row>
    <row r="92" spans="1:5" x14ac:dyDescent="0.3">
      <c r="A92" s="59" t="s">
        <v>237</v>
      </c>
      <c r="B92" s="108">
        <v>0</v>
      </c>
      <c r="C92" s="108">
        <v>1165.93</v>
      </c>
      <c r="D92" s="59">
        <v>118.58</v>
      </c>
      <c r="E92" s="60">
        <f>SUM(Table1[[#This Row],[Apr]:[Jun]])</f>
        <v>1284.51</v>
      </c>
    </row>
    <row r="93" spans="1:5" x14ac:dyDescent="0.3">
      <c r="A93" s="59" t="s">
        <v>336</v>
      </c>
      <c r="B93" s="108">
        <v>1440</v>
      </c>
      <c r="C93" s="108">
        <v>695</v>
      </c>
      <c r="D93" s="59">
        <v>0</v>
      </c>
      <c r="E93" s="60">
        <f>SUM(Table1[[#This Row],[Apr]:[Jun]])</f>
        <v>2135</v>
      </c>
    </row>
    <row r="94" spans="1:5" x14ac:dyDescent="0.3">
      <c r="A94" s="59" t="s">
        <v>84</v>
      </c>
      <c r="B94" s="108">
        <v>3606.77</v>
      </c>
      <c r="C94" s="108">
        <v>0</v>
      </c>
      <c r="D94" s="59">
        <v>6226</v>
      </c>
      <c r="E94" s="60">
        <f>SUM(Table1[[#This Row],[Apr]:[Jun]])</f>
        <v>9832.77</v>
      </c>
    </row>
    <row r="95" spans="1:5" x14ac:dyDescent="0.3">
      <c r="A95" s="59" t="s">
        <v>238</v>
      </c>
      <c r="B95" s="108">
        <v>4375</v>
      </c>
      <c r="C95" s="108">
        <v>0</v>
      </c>
      <c r="D95" s="59">
        <v>0</v>
      </c>
      <c r="E95" s="60">
        <f>SUM(Table1[[#This Row],[Apr]:[Jun]])</f>
        <v>4375</v>
      </c>
    </row>
    <row r="96" spans="1:5" x14ac:dyDescent="0.3">
      <c r="A96" s="59" t="s">
        <v>239</v>
      </c>
      <c r="B96" s="108">
        <v>0</v>
      </c>
      <c r="C96" s="108">
        <v>649.30999999999995</v>
      </c>
      <c r="D96" s="59">
        <v>5892.95</v>
      </c>
      <c r="E96" s="60">
        <f>SUM(Table1[[#This Row],[Apr]:[Jun]])</f>
        <v>6542.26</v>
      </c>
    </row>
    <row r="97" spans="1:5" x14ac:dyDescent="0.3">
      <c r="A97" s="59" t="s">
        <v>85</v>
      </c>
      <c r="B97" s="108">
        <v>3507.21</v>
      </c>
      <c r="C97" s="108">
        <v>21116.31</v>
      </c>
      <c r="D97" s="59">
        <v>3828.57</v>
      </c>
      <c r="E97" s="60">
        <f>SUM(Table1[[#This Row],[Apr]:[Jun]])</f>
        <v>28452.09</v>
      </c>
    </row>
    <row r="98" spans="1:5" x14ac:dyDescent="0.3">
      <c r="A98" s="59" t="s">
        <v>578</v>
      </c>
      <c r="D98" s="59">
        <v>1007.07</v>
      </c>
      <c r="E98" s="60">
        <f>SUM(Table1[[#This Row],[Apr]:[Jun]])</f>
        <v>1007.07</v>
      </c>
    </row>
    <row r="99" spans="1:5" x14ac:dyDescent="0.3">
      <c r="A99" s="59" t="s">
        <v>86</v>
      </c>
      <c r="D99" s="59">
        <v>330</v>
      </c>
      <c r="E99" s="60">
        <f>SUM(Table1[[#This Row],[Apr]:[Jun]])</f>
        <v>330</v>
      </c>
    </row>
    <row r="100" spans="1:5" x14ac:dyDescent="0.3">
      <c r="A100" s="59" t="s">
        <v>87</v>
      </c>
      <c r="D100" s="59">
        <v>58</v>
      </c>
      <c r="E100" s="60">
        <f>SUM(Table1[[#This Row],[Apr]:[Jun]])</f>
        <v>58</v>
      </c>
    </row>
    <row r="101" spans="1:5" x14ac:dyDescent="0.3">
      <c r="A101" s="59" t="s">
        <v>88</v>
      </c>
      <c r="B101" s="108">
        <v>1275</v>
      </c>
      <c r="C101" s="108">
        <v>48.24</v>
      </c>
      <c r="D101" s="59">
        <v>4997</v>
      </c>
      <c r="E101" s="60">
        <f>SUM(Table1[[#This Row],[Apr]:[Jun]])</f>
        <v>6320.24</v>
      </c>
    </row>
    <row r="102" spans="1:5" x14ac:dyDescent="0.3">
      <c r="A102" s="59" t="s">
        <v>89</v>
      </c>
      <c r="B102" s="108">
        <v>9629</v>
      </c>
      <c r="C102" s="108">
        <v>14761</v>
      </c>
      <c r="D102" s="59">
        <v>27340.76</v>
      </c>
      <c r="E102" s="60">
        <f>SUM(Table1[[#This Row],[Apr]:[Jun]])</f>
        <v>51730.759999999995</v>
      </c>
    </row>
    <row r="103" spans="1:5" x14ac:dyDescent="0.3">
      <c r="A103" s="59" t="s">
        <v>523</v>
      </c>
      <c r="B103" s="108">
        <v>7564.83</v>
      </c>
      <c r="C103" s="108">
        <v>0</v>
      </c>
      <c r="D103" s="59">
        <v>833.82</v>
      </c>
      <c r="E103" s="60">
        <f>SUM(Table1[[#This Row],[Apr]:[Jun]])</f>
        <v>8398.65</v>
      </c>
    </row>
    <row r="104" spans="1:5" x14ac:dyDescent="0.3">
      <c r="A104" s="59" t="s">
        <v>338</v>
      </c>
      <c r="B104" s="108">
        <v>288.06</v>
      </c>
      <c r="C104" s="108">
        <v>55200</v>
      </c>
      <c r="D104" s="59">
        <v>1399.13</v>
      </c>
      <c r="E104" s="60">
        <f>SUM(Table1[[#This Row],[Apr]:[Jun]])</f>
        <v>56887.189999999995</v>
      </c>
    </row>
    <row r="105" spans="1:5" x14ac:dyDescent="0.3">
      <c r="A105" s="59" t="s">
        <v>339</v>
      </c>
      <c r="B105" s="108">
        <v>3047.9</v>
      </c>
      <c r="C105" s="108">
        <v>0</v>
      </c>
      <c r="D105" s="59">
        <v>0</v>
      </c>
      <c r="E105" s="60">
        <f>SUM(Table1[[#This Row],[Apr]:[Jun]])</f>
        <v>3047.9</v>
      </c>
    </row>
    <row r="106" spans="1:5" x14ac:dyDescent="0.3">
      <c r="A106" s="59" t="s">
        <v>242</v>
      </c>
      <c r="B106" s="108">
        <v>235</v>
      </c>
      <c r="C106" s="108">
        <v>289.05</v>
      </c>
      <c r="D106" s="59">
        <v>0</v>
      </c>
      <c r="E106" s="60">
        <f>SUM(Table1[[#This Row],[Apr]:[Jun]])</f>
        <v>524.04999999999995</v>
      </c>
    </row>
    <row r="107" spans="1:5" x14ac:dyDescent="0.3">
      <c r="A107" s="59" t="s">
        <v>90</v>
      </c>
      <c r="B107" s="108">
        <v>249</v>
      </c>
      <c r="C107" s="108">
        <v>0</v>
      </c>
      <c r="D107" s="59">
        <v>358</v>
      </c>
      <c r="E107" s="60">
        <f>SUM(Table1[[#This Row],[Apr]:[Jun]])</f>
        <v>607</v>
      </c>
    </row>
    <row r="108" spans="1:5" x14ac:dyDescent="0.3">
      <c r="A108" s="59" t="s">
        <v>524</v>
      </c>
      <c r="B108" s="108">
        <v>0</v>
      </c>
      <c r="C108" s="108">
        <v>4500</v>
      </c>
      <c r="D108" s="59">
        <v>0</v>
      </c>
      <c r="E108" s="60">
        <f>SUM(Table1[[#This Row],[Apr]:[Jun]])</f>
        <v>4500</v>
      </c>
    </row>
    <row r="109" spans="1:5" x14ac:dyDescent="0.3">
      <c r="A109" s="59" t="s">
        <v>91</v>
      </c>
      <c r="B109" s="108">
        <v>51.96</v>
      </c>
      <c r="C109" s="108">
        <v>0</v>
      </c>
      <c r="D109" s="59">
        <v>325.72000000000003</v>
      </c>
      <c r="E109" s="60">
        <f>SUM(Table1[[#This Row],[Apr]:[Jun]])</f>
        <v>377.68</v>
      </c>
    </row>
    <row r="110" spans="1:5" x14ac:dyDescent="0.3">
      <c r="A110" s="59" t="s">
        <v>92</v>
      </c>
      <c r="B110" s="108">
        <v>105328.56</v>
      </c>
      <c r="C110" s="108">
        <v>86380.800000000003</v>
      </c>
      <c r="D110" s="59">
        <v>357507.27</v>
      </c>
      <c r="E110" s="60">
        <f>SUM(Table1[[#This Row],[Apr]:[Jun]])</f>
        <v>549216.63</v>
      </c>
    </row>
    <row r="111" spans="1:5" x14ac:dyDescent="0.3">
      <c r="A111" s="59" t="s">
        <v>94</v>
      </c>
      <c r="B111" s="108">
        <v>18219.93</v>
      </c>
      <c r="C111" s="108">
        <v>0</v>
      </c>
      <c r="D111" s="59">
        <v>149343</v>
      </c>
      <c r="E111" s="60">
        <f>SUM(Table1[[#This Row],[Apr]:[Jun]])</f>
        <v>167562.93</v>
      </c>
    </row>
    <row r="112" spans="1:5" x14ac:dyDescent="0.3">
      <c r="A112" s="59" t="s">
        <v>95</v>
      </c>
      <c r="B112" s="108">
        <v>3399.75</v>
      </c>
      <c r="C112" s="108">
        <v>0</v>
      </c>
      <c r="D112" s="59">
        <v>264.07</v>
      </c>
      <c r="E112" s="60">
        <f>SUM(Table1[[#This Row],[Apr]:[Jun]])</f>
        <v>3663.82</v>
      </c>
    </row>
    <row r="113" spans="1:5" x14ac:dyDescent="0.3">
      <c r="A113" s="59" t="s">
        <v>96</v>
      </c>
      <c r="B113" s="108">
        <v>312.31</v>
      </c>
      <c r="C113" s="108">
        <v>0</v>
      </c>
      <c r="D113" s="59">
        <v>402.81</v>
      </c>
      <c r="E113" s="60">
        <f>SUM(Table1[[#This Row],[Apr]:[Jun]])</f>
        <v>715.12</v>
      </c>
    </row>
    <row r="114" spans="1:5" x14ac:dyDescent="0.3">
      <c r="A114" s="59" t="s">
        <v>243</v>
      </c>
      <c r="D114" s="59">
        <v>184.15</v>
      </c>
      <c r="E114" s="60">
        <f>SUM(Table1[[#This Row],[Apr]:[Jun]])</f>
        <v>184.15</v>
      </c>
    </row>
    <row r="115" spans="1:5" x14ac:dyDescent="0.3">
      <c r="A115" s="59" t="s">
        <v>97</v>
      </c>
      <c r="B115" s="108">
        <v>12750</v>
      </c>
      <c r="C115" s="108">
        <v>0</v>
      </c>
      <c r="D115" s="59">
        <v>0</v>
      </c>
      <c r="E115" s="60">
        <f>SUM(Table1[[#This Row],[Apr]:[Jun]])</f>
        <v>12750</v>
      </c>
    </row>
    <row r="116" spans="1:5" x14ac:dyDescent="0.3">
      <c r="A116" s="59" t="s">
        <v>246</v>
      </c>
      <c r="B116" s="108">
        <v>0</v>
      </c>
      <c r="C116" s="108">
        <v>4721.84</v>
      </c>
      <c r="D116" s="59">
        <v>0</v>
      </c>
      <c r="E116" s="60">
        <f>SUM(Table1[[#This Row],[Apr]:[Jun]])</f>
        <v>4721.84</v>
      </c>
    </row>
    <row r="117" spans="1:5" x14ac:dyDescent="0.3">
      <c r="A117" s="59" t="s">
        <v>436</v>
      </c>
      <c r="B117" s="108">
        <v>50010.19</v>
      </c>
      <c r="C117" s="108">
        <v>0</v>
      </c>
      <c r="D117" s="59">
        <v>0</v>
      </c>
      <c r="E117" s="60">
        <f>SUM(Table1[[#This Row],[Apr]:[Jun]])</f>
        <v>50010.19</v>
      </c>
    </row>
    <row r="118" spans="1:5" x14ac:dyDescent="0.3">
      <c r="A118" s="59" t="s">
        <v>98</v>
      </c>
      <c r="B118" s="108">
        <v>36700</v>
      </c>
      <c r="C118" s="108">
        <v>34967.86</v>
      </c>
      <c r="D118" s="59">
        <v>4533.68</v>
      </c>
      <c r="E118" s="60">
        <f>SUM(Table1[[#This Row],[Apr]:[Jun]])</f>
        <v>76201.540000000008</v>
      </c>
    </row>
    <row r="119" spans="1:5" x14ac:dyDescent="0.3">
      <c r="A119" s="59" t="s">
        <v>99</v>
      </c>
      <c r="B119" s="108">
        <v>0</v>
      </c>
      <c r="C119" s="108">
        <v>21660</v>
      </c>
      <c r="D119" s="59">
        <v>1197.06</v>
      </c>
      <c r="E119" s="60">
        <f>SUM(Table1[[#This Row],[Apr]:[Jun]])</f>
        <v>22857.06</v>
      </c>
    </row>
    <row r="120" spans="1:5" x14ac:dyDescent="0.3">
      <c r="A120" s="59" t="s">
        <v>437</v>
      </c>
      <c r="B120" s="108">
        <v>1374.74</v>
      </c>
      <c r="C120" s="108">
        <v>0</v>
      </c>
      <c r="D120" s="59">
        <v>382.37</v>
      </c>
      <c r="E120" s="60">
        <f>SUM(Table1[[#This Row],[Apr]:[Jun]])</f>
        <v>1757.1100000000001</v>
      </c>
    </row>
    <row r="121" spans="1:5" x14ac:dyDescent="0.3">
      <c r="A121" s="59" t="s">
        <v>247</v>
      </c>
      <c r="D121" s="59">
        <v>63.14</v>
      </c>
      <c r="E121" s="60">
        <f>SUM(Table1[[#This Row],[Apr]:[Jun]])</f>
        <v>63.14</v>
      </c>
    </row>
    <row r="122" spans="1:5" x14ac:dyDescent="0.3">
      <c r="A122" s="59" t="s">
        <v>100</v>
      </c>
      <c r="B122" s="108">
        <v>2990.08</v>
      </c>
      <c r="C122" s="108">
        <v>2990.08</v>
      </c>
      <c r="D122" s="59">
        <v>0</v>
      </c>
      <c r="E122" s="60">
        <f>SUM(Table1[[#This Row],[Apr]:[Jun]])</f>
        <v>5980.16</v>
      </c>
    </row>
    <row r="123" spans="1:5" x14ac:dyDescent="0.3">
      <c r="A123" s="59" t="s">
        <v>248</v>
      </c>
      <c r="B123" s="108">
        <v>1690</v>
      </c>
      <c r="C123" s="108">
        <v>0</v>
      </c>
      <c r="D123" s="59">
        <v>0</v>
      </c>
      <c r="E123" s="60">
        <f>SUM(Table1[[#This Row],[Apr]:[Jun]])</f>
        <v>1690</v>
      </c>
    </row>
    <row r="124" spans="1:5" x14ac:dyDescent="0.3">
      <c r="A124" s="59" t="s">
        <v>249</v>
      </c>
      <c r="B124" s="108">
        <v>446.05</v>
      </c>
      <c r="C124" s="108">
        <v>4914</v>
      </c>
      <c r="D124" s="59">
        <v>0</v>
      </c>
      <c r="E124" s="60">
        <f>SUM(Table1[[#This Row],[Apr]:[Jun]])</f>
        <v>5360.05</v>
      </c>
    </row>
    <row r="125" spans="1:5" x14ac:dyDescent="0.3">
      <c r="A125" s="59" t="s">
        <v>250</v>
      </c>
      <c r="B125" s="108">
        <v>0</v>
      </c>
      <c r="C125" s="108">
        <v>169.25</v>
      </c>
      <c r="D125" s="59">
        <v>3455.93</v>
      </c>
      <c r="E125" s="60">
        <f>SUM(Table1[[#This Row],[Apr]:[Jun]])</f>
        <v>3625.18</v>
      </c>
    </row>
    <row r="126" spans="1:5" x14ac:dyDescent="0.3">
      <c r="A126" s="59" t="s">
        <v>101</v>
      </c>
      <c r="B126" s="108">
        <v>47704.92</v>
      </c>
      <c r="C126" s="108">
        <v>6907.45</v>
      </c>
      <c r="D126" s="59">
        <v>16063.73</v>
      </c>
      <c r="E126" s="60">
        <f>SUM(Table1[[#This Row],[Apr]:[Jun]])</f>
        <v>70676.099999999991</v>
      </c>
    </row>
    <row r="127" spans="1:5" x14ac:dyDescent="0.3">
      <c r="A127" s="59" t="s">
        <v>340</v>
      </c>
      <c r="B127" s="108">
        <v>0</v>
      </c>
      <c r="C127" s="108">
        <v>326.61</v>
      </c>
      <c r="D127" s="59">
        <v>109.25</v>
      </c>
      <c r="E127" s="60">
        <f>SUM(Table1[[#This Row],[Apr]:[Jun]])</f>
        <v>435.86</v>
      </c>
    </row>
    <row r="128" spans="1:5" x14ac:dyDescent="0.3">
      <c r="A128" s="59" t="s">
        <v>102</v>
      </c>
      <c r="B128" s="108">
        <v>1298.99</v>
      </c>
      <c r="C128" s="108">
        <v>1227.95</v>
      </c>
      <c r="D128" s="59">
        <v>2808.97</v>
      </c>
      <c r="E128" s="60">
        <f>SUM(Table1[[#This Row],[Apr]:[Jun]])</f>
        <v>5335.91</v>
      </c>
    </row>
    <row r="129" spans="1:5" x14ac:dyDescent="0.3">
      <c r="A129" s="59" t="s">
        <v>525</v>
      </c>
      <c r="D129" s="59">
        <v>26915.86</v>
      </c>
      <c r="E129" s="60">
        <f>SUM(Table1[[#This Row],[Apr]:[Jun]])</f>
        <v>26915.86</v>
      </c>
    </row>
    <row r="130" spans="1:5" x14ac:dyDescent="0.3">
      <c r="A130" s="59" t="s">
        <v>103</v>
      </c>
      <c r="B130" s="108">
        <v>23202.240000000002</v>
      </c>
      <c r="C130" s="108">
        <v>14398.97</v>
      </c>
      <c r="D130" s="59">
        <v>32724.44</v>
      </c>
      <c r="E130" s="60">
        <f>SUM(Table1[[#This Row],[Apr]:[Jun]])</f>
        <v>70325.649999999994</v>
      </c>
    </row>
    <row r="131" spans="1:5" x14ac:dyDescent="0.3">
      <c r="A131" s="59" t="s">
        <v>104</v>
      </c>
      <c r="B131" s="108">
        <v>4887.5</v>
      </c>
      <c r="C131" s="108">
        <v>0</v>
      </c>
      <c r="D131" s="59">
        <v>41073.769999999997</v>
      </c>
      <c r="E131" s="60">
        <f>SUM(Table1[[#This Row],[Apr]:[Jun]])</f>
        <v>45961.27</v>
      </c>
    </row>
    <row r="132" spans="1:5" x14ac:dyDescent="0.3">
      <c r="A132" s="59" t="s">
        <v>106</v>
      </c>
      <c r="B132" s="108">
        <v>26850.39</v>
      </c>
      <c r="C132" s="108">
        <v>54955.6</v>
      </c>
      <c r="D132" s="59">
        <v>89911.61</v>
      </c>
      <c r="E132" s="60">
        <f>SUM(Table1[[#This Row],[Apr]:[Jun]])</f>
        <v>171717.59999999998</v>
      </c>
    </row>
    <row r="133" spans="1:5" x14ac:dyDescent="0.3">
      <c r="A133" s="59" t="s">
        <v>251</v>
      </c>
      <c r="B133" s="108">
        <v>0</v>
      </c>
      <c r="C133" s="108">
        <v>245.26</v>
      </c>
      <c r="D133" s="59">
        <v>8132.36</v>
      </c>
      <c r="E133" s="60">
        <f>SUM(Table1[[#This Row],[Apr]:[Jun]])</f>
        <v>8377.619999999999</v>
      </c>
    </row>
    <row r="134" spans="1:5" x14ac:dyDescent="0.3">
      <c r="A134" s="59" t="s">
        <v>252</v>
      </c>
      <c r="B134" s="108">
        <v>0</v>
      </c>
      <c r="C134" s="108">
        <v>1012.8</v>
      </c>
      <c r="D134" s="59">
        <v>225</v>
      </c>
      <c r="E134" s="60">
        <f>SUM(Table1[[#This Row],[Apr]:[Jun]])</f>
        <v>1237.8</v>
      </c>
    </row>
    <row r="135" spans="1:5" x14ac:dyDescent="0.3">
      <c r="A135" s="59" t="s">
        <v>579</v>
      </c>
      <c r="B135" s="108">
        <v>9.57</v>
      </c>
      <c r="C135" s="108">
        <v>0</v>
      </c>
      <c r="D135" s="59">
        <v>52.43</v>
      </c>
      <c r="E135" s="60">
        <f>SUM(Table1[[#This Row],[Apr]:[Jun]])</f>
        <v>62</v>
      </c>
    </row>
    <row r="136" spans="1:5" x14ac:dyDescent="0.3">
      <c r="A136" s="59" t="s">
        <v>107</v>
      </c>
      <c r="B136" s="108">
        <v>15509.5</v>
      </c>
      <c r="C136" s="108">
        <v>19813</v>
      </c>
      <c r="D136" s="59">
        <v>16346</v>
      </c>
      <c r="E136" s="60">
        <f>SUM(Table1[[#This Row],[Apr]:[Jun]])</f>
        <v>51668.5</v>
      </c>
    </row>
    <row r="137" spans="1:5" x14ac:dyDescent="0.3">
      <c r="A137" s="59" t="s">
        <v>108</v>
      </c>
      <c r="B137" s="108">
        <v>11374.56</v>
      </c>
      <c r="C137" s="108">
        <v>5370.66</v>
      </c>
      <c r="D137" s="59">
        <v>8640.82</v>
      </c>
      <c r="E137" s="60">
        <f>SUM(Table1[[#This Row],[Apr]:[Jun]])</f>
        <v>25386.04</v>
      </c>
    </row>
    <row r="138" spans="1:5" x14ac:dyDescent="0.3">
      <c r="A138" s="59" t="s">
        <v>526</v>
      </c>
      <c r="B138" s="108">
        <v>2950</v>
      </c>
      <c r="C138" s="108">
        <v>10000</v>
      </c>
      <c r="D138" s="59">
        <v>0</v>
      </c>
      <c r="E138" s="60">
        <f>SUM(Table1[[#This Row],[Apr]:[Jun]])</f>
        <v>12950</v>
      </c>
    </row>
    <row r="139" spans="1:5" x14ac:dyDescent="0.3">
      <c r="A139" s="59" t="s">
        <v>109</v>
      </c>
      <c r="B139" s="108">
        <v>38726</v>
      </c>
      <c r="C139" s="108">
        <v>0</v>
      </c>
      <c r="D139" s="59">
        <v>0</v>
      </c>
      <c r="E139" s="60">
        <f>SUM(Table1[[#This Row],[Apr]:[Jun]])</f>
        <v>38726</v>
      </c>
    </row>
    <row r="140" spans="1:5" x14ac:dyDescent="0.3">
      <c r="A140" s="59" t="s">
        <v>254</v>
      </c>
      <c r="B140" s="108">
        <v>696.04</v>
      </c>
      <c r="C140" s="108">
        <v>0</v>
      </c>
      <c r="D140" s="59">
        <v>12.57</v>
      </c>
      <c r="E140" s="60">
        <f>SUM(Table1[[#This Row],[Apr]:[Jun]])</f>
        <v>708.61</v>
      </c>
    </row>
    <row r="141" spans="1:5" x14ac:dyDescent="0.3">
      <c r="A141" s="59" t="s">
        <v>580</v>
      </c>
      <c r="D141" s="59">
        <v>761.95</v>
      </c>
      <c r="E141" s="60">
        <f>SUM(Table1[[#This Row],[Apr]:[Jun]])</f>
        <v>761.95</v>
      </c>
    </row>
    <row r="142" spans="1:5" x14ac:dyDescent="0.3">
      <c r="A142" s="59" t="s">
        <v>255</v>
      </c>
      <c r="D142" s="59">
        <v>57807.68</v>
      </c>
      <c r="E142" s="60">
        <f>SUM(Table1[[#This Row],[Apr]:[Jun]])</f>
        <v>57807.68</v>
      </c>
    </row>
    <row r="143" spans="1:5" x14ac:dyDescent="0.3">
      <c r="A143" s="59" t="s">
        <v>581</v>
      </c>
      <c r="B143" s="108">
        <v>323</v>
      </c>
      <c r="C143" s="108">
        <v>4163</v>
      </c>
      <c r="D143" s="59">
        <v>158</v>
      </c>
      <c r="E143" s="60">
        <f>SUM(Table1[[#This Row],[Apr]:[Jun]])</f>
        <v>4644</v>
      </c>
    </row>
    <row r="144" spans="1:5" x14ac:dyDescent="0.3">
      <c r="A144" s="59" t="s">
        <v>256</v>
      </c>
      <c r="B144" s="108">
        <v>758.1</v>
      </c>
      <c r="C144" s="108">
        <v>707.91</v>
      </c>
      <c r="D144" s="59">
        <v>4085.17</v>
      </c>
      <c r="E144" s="60">
        <f>SUM(Table1[[#This Row],[Apr]:[Jun]])</f>
        <v>5551.18</v>
      </c>
    </row>
    <row r="145" spans="1:5" x14ac:dyDescent="0.3">
      <c r="A145" s="59" t="s">
        <v>257</v>
      </c>
      <c r="B145" s="108">
        <v>2995</v>
      </c>
      <c r="C145" s="108">
        <v>431.25</v>
      </c>
      <c r="D145" s="59">
        <v>484</v>
      </c>
      <c r="E145" s="60">
        <f>SUM(Table1[[#This Row],[Apr]:[Jun]])</f>
        <v>3910.25</v>
      </c>
    </row>
    <row r="146" spans="1:5" x14ac:dyDescent="0.3">
      <c r="A146" s="59" t="s">
        <v>258</v>
      </c>
      <c r="D146" s="59">
        <v>92.04</v>
      </c>
      <c r="E146" s="60">
        <f>SUM(Table1[[#This Row],[Apr]:[Jun]])</f>
        <v>92.04</v>
      </c>
    </row>
    <row r="147" spans="1:5" x14ac:dyDescent="0.3">
      <c r="A147" s="59" t="s">
        <v>259</v>
      </c>
      <c r="B147" s="108">
        <v>0</v>
      </c>
      <c r="C147" s="108">
        <v>922.76</v>
      </c>
      <c r="D147" s="59">
        <v>874.34</v>
      </c>
      <c r="E147" s="60">
        <f>SUM(Table1[[#This Row],[Apr]:[Jun]])</f>
        <v>1797.1</v>
      </c>
    </row>
    <row r="148" spans="1:5" x14ac:dyDescent="0.3">
      <c r="A148" s="59" t="s">
        <v>260</v>
      </c>
      <c r="B148" s="108">
        <v>229.1</v>
      </c>
      <c r="C148" s="108">
        <v>0</v>
      </c>
      <c r="D148" s="59">
        <v>0</v>
      </c>
      <c r="E148" s="60">
        <f>SUM(Table1[[#This Row],[Apr]:[Jun]])</f>
        <v>229.1</v>
      </c>
    </row>
    <row r="149" spans="1:5" x14ac:dyDescent="0.3">
      <c r="A149" s="59" t="s">
        <v>582</v>
      </c>
      <c r="D149" s="59">
        <v>1913.89</v>
      </c>
      <c r="E149" s="60">
        <f>SUM(Table1[[#This Row],[Apr]:[Jun]])</f>
        <v>1913.89</v>
      </c>
    </row>
    <row r="150" spans="1:5" x14ac:dyDescent="0.3">
      <c r="A150" s="59" t="s">
        <v>110</v>
      </c>
      <c r="B150" s="108">
        <v>703.54</v>
      </c>
      <c r="C150" s="108">
        <v>609.57000000000005</v>
      </c>
      <c r="D150" s="59">
        <v>3236.78</v>
      </c>
      <c r="E150" s="60">
        <f>SUM(Table1[[#This Row],[Apr]:[Jun]])</f>
        <v>4549.8900000000003</v>
      </c>
    </row>
    <row r="151" spans="1:5" x14ac:dyDescent="0.3">
      <c r="A151" s="59" t="s">
        <v>111</v>
      </c>
      <c r="B151" s="108">
        <v>5767.73</v>
      </c>
      <c r="C151" s="108">
        <v>3653.94</v>
      </c>
      <c r="D151" s="59">
        <v>2311.77</v>
      </c>
      <c r="E151" s="60">
        <f>SUM(Table1[[#This Row],[Apr]:[Jun]])</f>
        <v>11733.44</v>
      </c>
    </row>
    <row r="152" spans="1:5" x14ac:dyDescent="0.3">
      <c r="A152" s="59" t="s">
        <v>112</v>
      </c>
      <c r="B152" s="108">
        <v>1701.96</v>
      </c>
      <c r="C152" s="108">
        <v>1887.75</v>
      </c>
      <c r="D152" s="59">
        <v>774.14</v>
      </c>
      <c r="E152" s="60">
        <f>SUM(Table1[[#This Row],[Apr]:[Jun]])</f>
        <v>4363.8500000000004</v>
      </c>
    </row>
    <row r="153" spans="1:5" x14ac:dyDescent="0.3">
      <c r="A153" s="59" t="s">
        <v>113</v>
      </c>
      <c r="B153" s="108">
        <v>10075.25</v>
      </c>
      <c r="C153" s="108">
        <v>6468.3</v>
      </c>
      <c r="D153" s="59">
        <v>0</v>
      </c>
      <c r="E153" s="60">
        <f>SUM(Table1[[#This Row],[Apr]:[Jun]])</f>
        <v>16543.55</v>
      </c>
    </row>
    <row r="154" spans="1:5" x14ac:dyDescent="0.3">
      <c r="A154" s="59" t="s">
        <v>262</v>
      </c>
      <c r="B154" s="108">
        <v>12254.25</v>
      </c>
      <c r="C154" s="108">
        <v>23520</v>
      </c>
      <c r="D154" s="59">
        <v>0</v>
      </c>
      <c r="E154" s="60">
        <f>SUM(Table1[[#This Row],[Apr]:[Jun]])</f>
        <v>35774.25</v>
      </c>
    </row>
    <row r="155" spans="1:5" x14ac:dyDescent="0.3">
      <c r="A155" s="59" t="s">
        <v>264</v>
      </c>
      <c r="B155" s="108">
        <v>1658.2</v>
      </c>
      <c r="C155" s="108">
        <v>3817.28</v>
      </c>
      <c r="D155" s="59">
        <v>1671.43</v>
      </c>
      <c r="E155" s="60">
        <f>SUM(Table1[[#This Row],[Apr]:[Jun]])</f>
        <v>7146.9100000000008</v>
      </c>
    </row>
    <row r="156" spans="1:5" x14ac:dyDescent="0.3">
      <c r="A156" s="59" t="s">
        <v>266</v>
      </c>
      <c r="B156" s="108">
        <v>0</v>
      </c>
      <c r="C156" s="108">
        <v>9.57</v>
      </c>
      <c r="D156" s="59">
        <v>19.14</v>
      </c>
      <c r="E156" s="60">
        <f>SUM(Table1[[#This Row],[Apr]:[Jun]])</f>
        <v>28.71</v>
      </c>
    </row>
    <row r="157" spans="1:5" x14ac:dyDescent="0.3">
      <c r="A157" s="59" t="s">
        <v>267</v>
      </c>
      <c r="B157" s="108">
        <v>2584</v>
      </c>
      <c r="C157" s="108">
        <v>2430</v>
      </c>
      <c r="D157" s="59">
        <v>0</v>
      </c>
      <c r="E157" s="60">
        <f>SUM(Table1[[#This Row],[Apr]:[Jun]])</f>
        <v>5014</v>
      </c>
    </row>
    <row r="158" spans="1:5" x14ac:dyDescent="0.3">
      <c r="A158" s="59" t="s">
        <v>583</v>
      </c>
      <c r="B158" s="108">
        <v>14499.1</v>
      </c>
      <c r="C158" s="108">
        <v>0</v>
      </c>
      <c r="D158" s="59">
        <v>0</v>
      </c>
      <c r="E158" s="60">
        <f>SUM(Table1[[#This Row],[Apr]:[Jun]])</f>
        <v>14499.1</v>
      </c>
    </row>
    <row r="159" spans="1:5" x14ac:dyDescent="0.3">
      <c r="A159" s="59" t="s">
        <v>114</v>
      </c>
      <c r="B159" s="108">
        <v>160.97</v>
      </c>
      <c r="C159" s="108">
        <v>0</v>
      </c>
      <c r="D159" s="59">
        <v>0</v>
      </c>
      <c r="E159" s="60">
        <f>SUM(Table1[[#This Row],[Apr]:[Jun]])</f>
        <v>160.97</v>
      </c>
    </row>
    <row r="160" spans="1:5" x14ac:dyDescent="0.3">
      <c r="A160" s="59" t="s">
        <v>115</v>
      </c>
      <c r="B160" s="108">
        <v>479.96</v>
      </c>
      <c r="C160" s="108">
        <v>1182.1199999999999</v>
      </c>
      <c r="D160" s="59">
        <v>8754.65</v>
      </c>
      <c r="E160" s="60">
        <f>SUM(Table1[[#This Row],[Apr]:[Jun]])</f>
        <v>10416.73</v>
      </c>
    </row>
    <row r="161" spans="1:5" x14ac:dyDescent="0.3">
      <c r="A161" s="59" t="s">
        <v>270</v>
      </c>
      <c r="D161" s="59">
        <v>298.8</v>
      </c>
      <c r="E161" s="60">
        <f>SUM(Table1[[#This Row],[Apr]:[Jun]])</f>
        <v>298.8</v>
      </c>
    </row>
    <row r="162" spans="1:5" x14ac:dyDescent="0.3">
      <c r="A162" s="59" t="s">
        <v>584</v>
      </c>
      <c r="B162" s="108">
        <v>0</v>
      </c>
      <c r="C162" s="108">
        <v>968</v>
      </c>
      <c r="D162" s="59">
        <v>1392.54</v>
      </c>
      <c r="E162" s="60">
        <f>SUM(Table1[[#This Row],[Apr]:[Jun]])</f>
        <v>2360.54</v>
      </c>
    </row>
    <row r="163" spans="1:5" x14ac:dyDescent="0.3">
      <c r="A163" s="59" t="s">
        <v>272</v>
      </c>
      <c r="B163" s="108">
        <v>0</v>
      </c>
      <c r="C163" s="108">
        <v>1028.02</v>
      </c>
      <c r="D163" s="59">
        <v>-122.44</v>
      </c>
      <c r="E163" s="60">
        <f>SUM(Table1[[#This Row],[Apr]:[Jun]])</f>
        <v>905.57999999999993</v>
      </c>
    </row>
    <row r="164" spans="1:5" x14ac:dyDescent="0.3">
      <c r="A164" s="59" t="s">
        <v>585</v>
      </c>
      <c r="D164" s="59">
        <v>88.44</v>
      </c>
      <c r="E164" s="60">
        <f>SUM(Table1[[#This Row],[Apr]:[Jun]])</f>
        <v>88.44</v>
      </c>
    </row>
    <row r="165" spans="1:5" x14ac:dyDescent="0.3">
      <c r="A165" s="59" t="s">
        <v>273</v>
      </c>
      <c r="B165" s="108">
        <v>0</v>
      </c>
      <c r="C165" s="108">
        <v>132</v>
      </c>
      <c r="D165" s="59">
        <v>5735.55</v>
      </c>
      <c r="E165" s="60">
        <f>SUM(Table1[[#This Row],[Apr]:[Jun]])</f>
        <v>5867.55</v>
      </c>
    </row>
    <row r="166" spans="1:5" x14ac:dyDescent="0.3">
      <c r="A166" s="59" t="s">
        <v>274</v>
      </c>
      <c r="D166" s="59">
        <v>147.25</v>
      </c>
      <c r="E166" s="60">
        <f>SUM(Table1[[#This Row],[Apr]:[Jun]])</f>
        <v>147.25</v>
      </c>
    </row>
    <row r="167" spans="1:5" x14ac:dyDescent="0.3">
      <c r="A167" s="59" t="s">
        <v>116</v>
      </c>
      <c r="B167" s="108">
        <v>126962.3</v>
      </c>
      <c r="C167" s="108">
        <v>36791.85</v>
      </c>
      <c r="D167" s="59">
        <v>604.94000000000005</v>
      </c>
      <c r="E167" s="60">
        <f>SUM(Table1[[#This Row],[Apr]:[Jun]])</f>
        <v>164359.09</v>
      </c>
    </row>
    <row r="168" spans="1:5" x14ac:dyDescent="0.3">
      <c r="A168" s="59" t="s">
        <v>275</v>
      </c>
      <c r="B168" s="108">
        <v>1625.46</v>
      </c>
      <c r="C168" s="108">
        <v>0</v>
      </c>
      <c r="D168" s="59">
        <v>770</v>
      </c>
      <c r="E168" s="60">
        <f>SUM(Table1[[#This Row],[Apr]:[Jun]])</f>
        <v>2395.46</v>
      </c>
    </row>
    <row r="169" spans="1:5" x14ac:dyDescent="0.3">
      <c r="A169" s="59" t="s">
        <v>117</v>
      </c>
      <c r="B169" s="108">
        <v>60</v>
      </c>
      <c r="C169" s="108">
        <v>60</v>
      </c>
      <c r="D169" s="59">
        <v>0</v>
      </c>
      <c r="E169" s="60">
        <f>SUM(Table1[[#This Row],[Apr]:[Jun]])</f>
        <v>120</v>
      </c>
    </row>
    <row r="170" spans="1:5" x14ac:dyDescent="0.3">
      <c r="A170" s="59" t="s">
        <v>276</v>
      </c>
      <c r="B170" s="108">
        <v>0</v>
      </c>
      <c r="C170" s="108">
        <v>2890.21</v>
      </c>
      <c r="D170" s="59">
        <v>325</v>
      </c>
      <c r="E170" s="60">
        <f>SUM(Table1[[#This Row],[Apr]:[Jun]])</f>
        <v>3215.21</v>
      </c>
    </row>
    <row r="171" spans="1:5" x14ac:dyDescent="0.3">
      <c r="A171" s="59" t="s">
        <v>118</v>
      </c>
      <c r="B171" s="108">
        <v>9.57</v>
      </c>
      <c r="C171" s="108">
        <v>50.86</v>
      </c>
      <c r="D171" s="59">
        <v>54.77</v>
      </c>
      <c r="E171" s="60">
        <f>SUM(Table1[[#This Row],[Apr]:[Jun]])</f>
        <v>115.2</v>
      </c>
    </row>
    <row r="172" spans="1:5" x14ac:dyDescent="0.3">
      <c r="A172" s="59" t="s">
        <v>586</v>
      </c>
      <c r="D172" s="59">
        <v>68</v>
      </c>
      <c r="E172" s="60">
        <f>SUM(Table1[[#This Row],[Apr]:[Jun]])</f>
        <v>68</v>
      </c>
    </row>
    <row r="173" spans="1:5" x14ac:dyDescent="0.3">
      <c r="A173" s="59" t="s">
        <v>278</v>
      </c>
      <c r="B173" s="108">
        <v>0</v>
      </c>
      <c r="C173" s="108">
        <v>1946.69</v>
      </c>
      <c r="D173" s="59">
        <v>0</v>
      </c>
      <c r="E173" s="60">
        <f>SUM(Table1[[#This Row],[Apr]:[Jun]])</f>
        <v>1946.69</v>
      </c>
    </row>
    <row r="174" spans="1:5" x14ac:dyDescent="0.3">
      <c r="A174" s="59" t="s">
        <v>341</v>
      </c>
      <c r="B174" s="108">
        <v>0</v>
      </c>
      <c r="C174" s="108">
        <v>347</v>
      </c>
      <c r="D174" s="59">
        <v>347</v>
      </c>
      <c r="E174" s="60">
        <f>SUM(Table1[[#This Row],[Apr]:[Jun]])</f>
        <v>694</v>
      </c>
    </row>
    <row r="175" spans="1:5" x14ac:dyDescent="0.3">
      <c r="A175" s="59" t="s">
        <v>120</v>
      </c>
      <c r="B175" s="108">
        <v>237.5</v>
      </c>
      <c r="C175" s="108">
        <v>1495.84</v>
      </c>
      <c r="D175" s="59">
        <v>835.25</v>
      </c>
      <c r="E175" s="60">
        <f>SUM(Table1[[#This Row],[Apr]:[Jun]])</f>
        <v>2568.59</v>
      </c>
    </row>
    <row r="176" spans="1:5" x14ac:dyDescent="0.3">
      <c r="A176" s="59" t="s">
        <v>279</v>
      </c>
      <c r="B176" s="108">
        <v>2000.64</v>
      </c>
      <c r="C176" s="108">
        <v>651.9</v>
      </c>
      <c r="D176" s="59">
        <v>1268.8800000000001</v>
      </c>
      <c r="E176" s="60">
        <f>SUM(Table1[[#This Row],[Apr]:[Jun]])</f>
        <v>3921.42</v>
      </c>
    </row>
    <row r="177" spans="1:5" x14ac:dyDescent="0.3">
      <c r="A177" s="59" t="s">
        <v>587</v>
      </c>
      <c r="B177" s="108">
        <v>23.17</v>
      </c>
      <c r="C177" s="108">
        <v>160.24</v>
      </c>
      <c r="D177" s="59">
        <v>321.25</v>
      </c>
      <c r="E177" s="60">
        <f>SUM(Table1[[#This Row],[Apr]:[Jun]])</f>
        <v>504.66</v>
      </c>
    </row>
    <row r="178" spans="1:5" x14ac:dyDescent="0.3">
      <c r="A178" s="59" t="s">
        <v>280</v>
      </c>
      <c r="B178" s="108">
        <v>5000.45</v>
      </c>
      <c r="C178" s="108">
        <v>0</v>
      </c>
      <c r="D178" s="59">
        <v>525.51</v>
      </c>
      <c r="E178" s="60">
        <f>SUM(Table1[[#This Row],[Apr]:[Jun]])</f>
        <v>5525.96</v>
      </c>
    </row>
    <row r="179" spans="1:5" x14ac:dyDescent="0.3">
      <c r="A179" s="59" t="s">
        <v>121</v>
      </c>
      <c r="B179" s="108">
        <v>6003.6</v>
      </c>
      <c r="C179" s="108">
        <v>0</v>
      </c>
      <c r="D179" s="59">
        <v>39112.730000000003</v>
      </c>
      <c r="E179" s="60">
        <f>SUM(Table1[[#This Row],[Apr]:[Jun]])</f>
        <v>45116.33</v>
      </c>
    </row>
    <row r="180" spans="1:5" x14ac:dyDescent="0.3">
      <c r="A180" s="59" t="s">
        <v>122</v>
      </c>
      <c r="B180" s="108">
        <v>2400</v>
      </c>
      <c r="C180" s="108">
        <v>0</v>
      </c>
      <c r="D180" s="59">
        <v>0</v>
      </c>
      <c r="E180" s="60">
        <f>SUM(Table1[[#This Row],[Apr]:[Jun]])</f>
        <v>2400</v>
      </c>
    </row>
    <row r="181" spans="1:5" x14ac:dyDescent="0.3">
      <c r="A181" s="59" t="s">
        <v>527</v>
      </c>
      <c r="B181" s="108">
        <v>0</v>
      </c>
      <c r="C181" s="108">
        <v>34864.75</v>
      </c>
      <c r="D181" s="59">
        <v>14442</v>
      </c>
      <c r="E181" s="60">
        <f>SUM(Table1[[#This Row],[Apr]:[Jun]])</f>
        <v>49306.75</v>
      </c>
    </row>
    <row r="182" spans="1:5" x14ac:dyDescent="0.3">
      <c r="A182" s="59" t="s">
        <v>281</v>
      </c>
      <c r="B182" s="108">
        <v>0</v>
      </c>
      <c r="C182" s="108">
        <v>6500</v>
      </c>
      <c r="D182" s="59">
        <v>2500</v>
      </c>
      <c r="E182" s="60">
        <f>SUM(Table1[[#This Row],[Apr]:[Jun]])</f>
        <v>9000</v>
      </c>
    </row>
    <row r="183" spans="1:5" x14ac:dyDescent="0.3">
      <c r="A183" s="59" t="s">
        <v>528</v>
      </c>
      <c r="B183" s="108">
        <v>590.42999999999995</v>
      </c>
      <c r="C183" s="108">
        <v>4316.5600000000004</v>
      </c>
      <c r="D183" s="59">
        <v>0</v>
      </c>
      <c r="E183" s="60">
        <f>SUM(Table1[[#This Row],[Apr]:[Jun]])</f>
        <v>4906.9900000000007</v>
      </c>
    </row>
    <row r="184" spans="1:5" x14ac:dyDescent="0.3">
      <c r="A184" s="59" t="s">
        <v>529</v>
      </c>
      <c r="D184" s="59">
        <v>3843</v>
      </c>
      <c r="E184" s="60">
        <f>SUM(Table1[[#This Row],[Apr]:[Jun]])</f>
        <v>3843</v>
      </c>
    </row>
    <row r="185" spans="1:5" x14ac:dyDescent="0.3">
      <c r="A185" s="59" t="s">
        <v>345</v>
      </c>
      <c r="D185" s="59">
        <v>730</v>
      </c>
      <c r="E185" s="60">
        <f>SUM(Table1[[#This Row],[Apr]:[Jun]])</f>
        <v>730</v>
      </c>
    </row>
    <row r="186" spans="1:5" x14ac:dyDescent="0.3">
      <c r="A186" s="59" t="s">
        <v>126</v>
      </c>
      <c r="C186" s="108">
        <v>707.33</v>
      </c>
      <c r="D186" s="59">
        <v>729.19</v>
      </c>
      <c r="E186" s="60">
        <f>SUM(Table1[[#This Row],[Apr]:[Jun]])</f>
        <v>1436.52</v>
      </c>
    </row>
    <row r="187" spans="1:5" x14ac:dyDescent="0.3">
      <c r="A187" s="59" t="s">
        <v>127</v>
      </c>
      <c r="B187" s="108">
        <v>17370</v>
      </c>
      <c r="C187" s="108">
        <v>21.97</v>
      </c>
      <c r="D187" s="59">
        <v>329.92</v>
      </c>
      <c r="E187" s="60">
        <f>SUM(Table1[[#This Row],[Apr]:[Jun]])</f>
        <v>17721.89</v>
      </c>
    </row>
    <row r="188" spans="1:5" x14ac:dyDescent="0.3">
      <c r="A188" s="59" t="s">
        <v>286</v>
      </c>
      <c r="C188" s="108">
        <v>15.77</v>
      </c>
      <c r="D188" s="59">
        <v>1009.74</v>
      </c>
      <c r="E188" s="60">
        <f>SUM(Table1[[#This Row],[Apr]:[Jun]])</f>
        <v>1025.51</v>
      </c>
    </row>
    <row r="189" spans="1:5" x14ac:dyDescent="0.3">
      <c r="A189" s="59" t="s">
        <v>128</v>
      </c>
      <c r="B189" s="108">
        <v>98220.08</v>
      </c>
      <c r="C189" s="108">
        <v>22377.93</v>
      </c>
      <c r="D189" s="59">
        <v>68607.649999999994</v>
      </c>
      <c r="E189" s="60">
        <f>SUM(Table1[[#This Row],[Apr]:[Jun]])</f>
        <v>189205.66</v>
      </c>
    </row>
    <row r="190" spans="1:5" x14ac:dyDescent="0.3">
      <c r="A190" s="59" t="s">
        <v>129</v>
      </c>
      <c r="B190" s="108">
        <v>1861.88</v>
      </c>
      <c r="C190" s="108">
        <v>0</v>
      </c>
      <c r="D190" s="59">
        <v>4198.57</v>
      </c>
      <c r="E190" s="60">
        <f>SUM(Table1[[#This Row],[Apr]:[Jun]])</f>
        <v>6060.45</v>
      </c>
    </row>
    <row r="191" spans="1:5" x14ac:dyDescent="0.3">
      <c r="A191" s="59" t="s">
        <v>288</v>
      </c>
      <c r="B191" s="108">
        <v>1695.28</v>
      </c>
      <c r="C191" s="108">
        <v>949.97</v>
      </c>
      <c r="D191" s="59">
        <v>0</v>
      </c>
      <c r="E191" s="60">
        <f>SUM(Table1[[#This Row],[Apr]:[Jun]])</f>
        <v>2645.25</v>
      </c>
    </row>
    <row r="192" spans="1:5" x14ac:dyDescent="0.3">
      <c r="A192" s="59" t="s">
        <v>289</v>
      </c>
      <c r="B192" s="108">
        <v>3712.5</v>
      </c>
      <c r="C192" s="108">
        <v>3750</v>
      </c>
      <c r="D192" s="59">
        <v>0</v>
      </c>
      <c r="E192" s="60">
        <f>SUM(Table1[[#This Row],[Apr]:[Jun]])</f>
        <v>7462.5</v>
      </c>
    </row>
    <row r="193" spans="1:5" x14ac:dyDescent="0.3">
      <c r="A193" s="59" t="s">
        <v>291</v>
      </c>
      <c r="B193" s="108">
        <v>1869</v>
      </c>
      <c r="C193" s="108">
        <v>0</v>
      </c>
      <c r="D193" s="59">
        <v>81</v>
      </c>
      <c r="E193" s="60">
        <f>SUM(Table1[[#This Row],[Apr]:[Jun]])</f>
        <v>1950</v>
      </c>
    </row>
    <row r="194" spans="1:5" x14ac:dyDescent="0.3">
      <c r="A194" s="59" t="s">
        <v>292</v>
      </c>
      <c r="B194" s="108">
        <v>9027.4500000000007</v>
      </c>
      <c r="C194" s="108">
        <v>20940.84</v>
      </c>
      <c r="D194" s="59">
        <v>0</v>
      </c>
      <c r="E194" s="60">
        <f>SUM(Table1[[#This Row],[Apr]:[Jun]])</f>
        <v>29968.29</v>
      </c>
    </row>
    <row r="195" spans="1:5" x14ac:dyDescent="0.3">
      <c r="A195" s="59" t="s">
        <v>294</v>
      </c>
      <c r="B195" s="108">
        <v>0</v>
      </c>
      <c r="C195" s="108">
        <v>74.97</v>
      </c>
      <c r="D195" s="59">
        <v>0</v>
      </c>
      <c r="E195" s="60">
        <f>SUM(Table1[[#This Row],[Apr]:[Jun]])</f>
        <v>74.97</v>
      </c>
    </row>
    <row r="196" spans="1:5" x14ac:dyDescent="0.3">
      <c r="A196" s="59" t="s">
        <v>295</v>
      </c>
      <c r="B196" s="108">
        <v>0</v>
      </c>
      <c r="C196" s="108">
        <v>600</v>
      </c>
      <c r="D196" s="59">
        <v>0</v>
      </c>
      <c r="E196" s="60">
        <f>SUM(Table1[[#This Row],[Apr]:[Jun]])</f>
        <v>600</v>
      </c>
    </row>
    <row r="197" spans="1:5" x14ac:dyDescent="0.3">
      <c r="A197" s="59" t="s">
        <v>130</v>
      </c>
      <c r="B197" s="108">
        <v>47.16</v>
      </c>
      <c r="C197" s="108">
        <v>453.08</v>
      </c>
      <c r="D197" s="59">
        <v>0</v>
      </c>
      <c r="E197" s="60">
        <f>SUM(Table1[[#This Row],[Apr]:[Jun]])</f>
        <v>500.24</v>
      </c>
    </row>
    <row r="198" spans="1:5" x14ac:dyDescent="0.3">
      <c r="A198" s="59" t="s">
        <v>530</v>
      </c>
      <c r="D198" s="59">
        <v>281.60000000000002</v>
      </c>
      <c r="E198" s="60">
        <f>SUM(Table1[[#This Row],[Apr]:[Jun]])</f>
        <v>281.60000000000002</v>
      </c>
    </row>
    <row r="199" spans="1:5" x14ac:dyDescent="0.3">
      <c r="A199" s="59" t="s">
        <v>588</v>
      </c>
      <c r="B199" s="108">
        <v>0</v>
      </c>
      <c r="C199" s="108">
        <v>360</v>
      </c>
      <c r="D199" s="59">
        <v>0</v>
      </c>
      <c r="E199" s="60">
        <f>SUM(Table1[[#This Row],[Apr]:[Jun]])</f>
        <v>360</v>
      </c>
    </row>
    <row r="200" spans="1:5" x14ac:dyDescent="0.3">
      <c r="A200" s="59" t="s">
        <v>297</v>
      </c>
      <c r="B200" s="108">
        <v>4219.42</v>
      </c>
      <c r="C200" s="108">
        <v>756.8</v>
      </c>
      <c r="D200" s="59">
        <v>0</v>
      </c>
      <c r="E200" s="60">
        <f>SUM(Table1[[#This Row],[Apr]:[Jun]])</f>
        <v>4976.22</v>
      </c>
    </row>
    <row r="201" spans="1:5" x14ac:dyDescent="0.3">
      <c r="A201" s="59" t="s">
        <v>589</v>
      </c>
      <c r="B201" s="108">
        <v>0</v>
      </c>
      <c r="C201" s="108">
        <v>4908.8</v>
      </c>
      <c r="D201" s="59">
        <v>0</v>
      </c>
      <c r="E201" s="60">
        <f>SUM(Table1[[#This Row],[Apr]:[Jun]])</f>
        <v>4908.8</v>
      </c>
    </row>
    <row r="202" spans="1:5" x14ac:dyDescent="0.3">
      <c r="A202" s="59" t="s">
        <v>131</v>
      </c>
      <c r="B202" s="108">
        <v>175</v>
      </c>
      <c r="C202" s="108">
        <v>0</v>
      </c>
      <c r="D202" s="59">
        <v>0</v>
      </c>
      <c r="E202" s="60">
        <f>SUM(Table1[[#This Row],[Apr]:[Jun]])</f>
        <v>175</v>
      </c>
    </row>
    <row r="203" spans="1:5" x14ac:dyDescent="0.3">
      <c r="A203" s="59" t="s">
        <v>531</v>
      </c>
      <c r="B203" s="108">
        <v>0</v>
      </c>
      <c r="C203" s="108">
        <v>2241.7600000000002</v>
      </c>
      <c r="D203" s="59">
        <v>0</v>
      </c>
      <c r="E203" s="60">
        <f>SUM(Table1[[#This Row],[Apr]:[Jun]])</f>
        <v>2241.7600000000002</v>
      </c>
    </row>
    <row r="204" spans="1:5" x14ac:dyDescent="0.3">
      <c r="A204" s="59" t="s">
        <v>300</v>
      </c>
      <c r="B204" s="108">
        <v>5337.4</v>
      </c>
      <c r="C204" s="108">
        <v>0</v>
      </c>
      <c r="D204" s="59">
        <v>425</v>
      </c>
      <c r="E204" s="60">
        <f>SUM(Table1[[#This Row],[Apr]:[Jun]])</f>
        <v>5762.4</v>
      </c>
    </row>
    <row r="205" spans="1:5" x14ac:dyDescent="0.3">
      <c r="A205" s="59" t="s">
        <v>301</v>
      </c>
      <c r="D205" s="59">
        <v>9.57</v>
      </c>
      <c r="E205" s="60">
        <f>SUM(Table1[[#This Row],[Apr]:[Jun]])</f>
        <v>9.57</v>
      </c>
    </row>
    <row r="206" spans="1:5" x14ac:dyDescent="0.3">
      <c r="A206" s="59" t="s">
        <v>134</v>
      </c>
      <c r="D206" s="59">
        <v>24345.63</v>
      </c>
      <c r="E206" s="60">
        <f>SUM(Table1[[#This Row],[Apr]:[Jun]])</f>
        <v>24345.63</v>
      </c>
    </row>
    <row r="207" spans="1:5" x14ac:dyDescent="0.3">
      <c r="A207" s="59" t="s">
        <v>590</v>
      </c>
      <c r="D207" s="59">
        <v>4000</v>
      </c>
      <c r="E207" s="60">
        <f>SUM(Table1[[#This Row],[Apr]:[Jun]])</f>
        <v>4000</v>
      </c>
    </row>
    <row r="208" spans="1:5" x14ac:dyDescent="0.3">
      <c r="A208" s="59" t="s">
        <v>135</v>
      </c>
      <c r="D208" s="59">
        <v>68.290000000000006</v>
      </c>
      <c r="E208" s="60">
        <f>SUM(Table1[[#This Row],[Apr]:[Jun]])</f>
        <v>68.290000000000006</v>
      </c>
    </row>
    <row r="209" spans="1:5" x14ac:dyDescent="0.3">
      <c r="A209" s="59" t="s">
        <v>136</v>
      </c>
      <c r="B209" s="108">
        <v>0</v>
      </c>
      <c r="C209" s="108">
        <v>3950</v>
      </c>
      <c r="D209" s="59">
        <v>0</v>
      </c>
      <c r="E209" s="60">
        <f>SUM(Table1[[#This Row],[Apr]:[Jun]])</f>
        <v>3950</v>
      </c>
    </row>
    <row r="210" spans="1:5" x14ac:dyDescent="0.3">
      <c r="A210" s="59" t="s">
        <v>304</v>
      </c>
      <c r="B210" s="108">
        <v>3226.81</v>
      </c>
      <c r="C210" s="108">
        <v>0</v>
      </c>
      <c r="D210" s="59">
        <v>188.08</v>
      </c>
      <c r="E210" s="60">
        <f>SUM(Table1[[#This Row],[Apr]:[Jun]])</f>
        <v>3414.89</v>
      </c>
    </row>
    <row r="211" spans="1:5" x14ac:dyDescent="0.3">
      <c r="A211" s="59" t="s">
        <v>438</v>
      </c>
      <c r="B211" s="108">
        <v>0</v>
      </c>
      <c r="C211" s="108">
        <v>17078.560000000001</v>
      </c>
      <c r="D211" s="59">
        <v>0</v>
      </c>
      <c r="E211" s="60">
        <f>SUM(Table1[[#This Row],[Apr]:[Jun]])</f>
        <v>17078.560000000001</v>
      </c>
    </row>
    <row r="212" spans="1:5" x14ac:dyDescent="0.3">
      <c r="A212" s="59" t="s">
        <v>138</v>
      </c>
      <c r="B212" s="108">
        <v>4941.76</v>
      </c>
      <c r="C212" s="108">
        <v>0</v>
      </c>
      <c r="D212" s="59">
        <v>0</v>
      </c>
      <c r="E212" s="60">
        <f>SUM(Table1[[#This Row],[Apr]:[Jun]])</f>
        <v>4941.76</v>
      </c>
    </row>
    <row r="213" spans="1:5" x14ac:dyDescent="0.3">
      <c r="A213" s="59" t="s">
        <v>139</v>
      </c>
      <c r="B213" s="108">
        <v>11474.86</v>
      </c>
      <c r="C213" s="108">
        <v>8835.93</v>
      </c>
      <c r="D213" s="59">
        <v>16458.21</v>
      </c>
      <c r="E213" s="60">
        <f>SUM(Table1[[#This Row],[Apr]:[Jun]])</f>
        <v>36769</v>
      </c>
    </row>
    <row r="214" spans="1:5" x14ac:dyDescent="0.3">
      <c r="A214" s="59" t="s">
        <v>140</v>
      </c>
      <c r="B214" s="108">
        <v>599.6</v>
      </c>
      <c r="C214" s="108">
        <v>599.58000000000004</v>
      </c>
      <c r="D214" s="59">
        <v>0</v>
      </c>
      <c r="E214" s="60">
        <f>SUM(Table1[[#This Row],[Apr]:[Jun]])</f>
        <v>1199.18</v>
      </c>
    </row>
    <row r="215" spans="1:5" x14ac:dyDescent="0.3">
      <c r="A215" s="59" t="s">
        <v>305</v>
      </c>
      <c r="B215" s="108">
        <v>7280.68</v>
      </c>
      <c r="C215" s="108">
        <v>0</v>
      </c>
      <c r="D215" s="59">
        <v>656.25</v>
      </c>
      <c r="E215" s="60">
        <f>SUM(Table1[[#This Row],[Apr]:[Jun]])</f>
        <v>7936.93</v>
      </c>
    </row>
    <row r="216" spans="1:5" x14ac:dyDescent="0.3">
      <c r="A216" s="59" t="s">
        <v>306</v>
      </c>
      <c r="D216" s="59">
        <v>1112</v>
      </c>
      <c r="E216" s="60">
        <f>SUM(Table1[[#This Row],[Apr]:[Jun]])</f>
        <v>1112</v>
      </c>
    </row>
    <row r="217" spans="1:5" x14ac:dyDescent="0.3">
      <c r="A217" s="59" t="s">
        <v>307</v>
      </c>
      <c r="B217" s="108">
        <v>4950</v>
      </c>
      <c r="C217" s="108">
        <v>1200</v>
      </c>
      <c r="D217" s="59">
        <v>17.07</v>
      </c>
      <c r="E217" s="60">
        <f>SUM(Table1[[#This Row],[Apr]:[Jun]])</f>
        <v>6167.07</v>
      </c>
    </row>
    <row r="218" spans="1:5" x14ac:dyDescent="0.3">
      <c r="A218" s="59" t="s">
        <v>142</v>
      </c>
      <c r="B218" s="108">
        <v>0</v>
      </c>
      <c r="C218" s="108">
        <v>15.77</v>
      </c>
      <c r="D218" s="59">
        <v>298.89999999999998</v>
      </c>
      <c r="E218" s="60">
        <f>SUM(Table1[[#This Row],[Apr]:[Jun]])</f>
        <v>314.66999999999996</v>
      </c>
    </row>
    <row r="219" spans="1:5" x14ac:dyDescent="0.3">
      <c r="A219" s="59" t="s">
        <v>308</v>
      </c>
      <c r="B219" s="108">
        <v>1236</v>
      </c>
      <c r="C219" s="108">
        <v>309.8</v>
      </c>
      <c r="D219" s="59">
        <v>6573.21</v>
      </c>
      <c r="E219" s="60">
        <f>SUM(Table1[[#This Row],[Apr]:[Jun]])</f>
        <v>8119.01</v>
      </c>
    </row>
    <row r="220" spans="1:5" x14ac:dyDescent="0.3">
      <c r="A220" s="59" t="s">
        <v>591</v>
      </c>
      <c r="B220" s="108">
        <v>2000</v>
      </c>
      <c r="C220" s="108">
        <v>170</v>
      </c>
      <c r="D220" s="59">
        <v>40.57</v>
      </c>
      <c r="E220" s="60">
        <f>SUM(Table1[[#This Row],[Apr]:[Jun]])</f>
        <v>2210.5700000000002</v>
      </c>
    </row>
    <row r="221" spans="1:5" x14ac:dyDescent="0.3">
      <c r="A221" s="59" t="s">
        <v>532</v>
      </c>
      <c r="D221" s="59">
        <v>26817.5</v>
      </c>
      <c r="E221" s="60">
        <f>SUM(Table1[[#This Row],[Apr]:[Jun]])</f>
        <v>26817.5</v>
      </c>
    </row>
    <row r="222" spans="1:5" x14ac:dyDescent="0.3">
      <c r="A222" s="59" t="s">
        <v>143</v>
      </c>
      <c r="B222" s="108">
        <v>1094.8</v>
      </c>
      <c r="C222" s="108">
        <v>503.04</v>
      </c>
      <c r="D222" s="59">
        <v>1775.6</v>
      </c>
      <c r="E222" s="60">
        <f>SUM(Table1[[#This Row],[Apr]:[Jun]])</f>
        <v>3373.4399999999996</v>
      </c>
    </row>
    <row r="223" spans="1:5" x14ac:dyDescent="0.3">
      <c r="A223" s="59" t="s">
        <v>144</v>
      </c>
      <c r="B223" s="108">
        <v>4830.1899999999996</v>
      </c>
      <c r="C223" s="108">
        <v>10548.99</v>
      </c>
      <c r="D223" s="59">
        <v>376.88</v>
      </c>
      <c r="E223" s="60">
        <f>SUM(Table1[[#This Row],[Apr]:[Jun]])</f>
        <v>15756.06</v>
      </c>
    </row>
    <row r="224" spans="1:5" x14ac:dyDescent="0.3">
      <c r="A224" s="59" t="s">
        <v>145</v>
      </c>
      <c r="B224" s="108">
        <v>4760</v>
      </c>
      <c r="C224" s="108">
        <v>4205</v>
      </c>
      <c r="D224" s="59">
        <v>3795</v>
      </c>
      <c r="E224" s="60">
        <f>SUM(Table1[[#This Row],[Apr]:[Jun]])</f>
        <v>12760</v>
      </c>
    </row>
    <row r="225" spans="1:5" x14ac:dyDescent="0.3">
      <c r="A225" s="59" t="s">
        <v>349</v>
      </c>
      <c r="B225" s="108">
        <v>0</v>
      </c>
      <c r="C225" s="108">
        <v>9276.5300000000007</v>
      </c>
      <c r="D225" s="59">
        <v>8723.42</v>
      </c>
      <c r="E225" s="60">
        <f>SUM(Table1[[#This Row],[Apr]:[Jun]])</f>
        <v>17999.95</v>
      </c>
    </row>
    <row r="226" spans="1:5" x14ac:dyDescent="0.3">
      <c r="A226" s="59" t="s">
        <v>146</v>
      </c>
      <c r="B226" s="108">
        <v>667.2</v>
      </c>
      <c r="C226" s="108">
        <v>1180.3900000000001</v>
      </c>
      <c r="D226" s="59">
        <v>566.44000000000005</v>
      </c>
      <c r="E226" s="60">
        <f>SUM(Table1[[#This Row],[Apr]:[Jun]])</f>
        <v>2414.0300000000002</v>
      </c>
    </row>
    <row r="227" spans="1:5" x14ac:dyDescent="0.3">
      <c r="A227" s="59" t="s">
        <v>148</v>
      </c>
      <c r="B227" s="108">
        <v>12626.8</v>
      </c>
      <c r="C227" s="108">
        <v>0</v>
      </c>
      <c r="D227" s="59">
        <v>7500</v>
      </c>
      <c r="E227" s="60">
        <f>SUM(Table1[[#This Row],[Apr]:[Jun]])</f>
        <v>20126.8</v>
      </c>
    </row>
    <row r="228" spans="1:5" x14ac:dyDescent="0.3">
      <c r="A228" s="59" t="s">
        <v>351</v>
      </c>
      <c r="B228" s="108">
        <v>860</v>
      </c>
      <c r="C228" s="108">
        <v>383.24</v>
      </c>
      <c r="D228" s="59">
        <v>541.97</v>
      </c>
      <c r="E228" s="60">
        <f>SUM(Table1[[#This Row],[Apr]:[Jun]])</f>
        <v>1785.21</v>
      </c>
    </row>
    <row r="229" spans="1:5" x14ac:dyDescent="0.3">
      <c r="A229" s="59" t="s">
        <v>352</v>
      </c>
      <c r="B229" s="108">
        <v>0</v>
      </c>
      <c r="C229" s="108">
        <v>6375</v>
      </c>
      <c r="D229" s="59">
        <v>16000</v>
      </c>
      <c r="E229" s="60">
        <f>SUM(Table1[[#This Row],[Apr]:[Jun]])</f>
        <v>22375</v>
      </c>
    </row>
    <row r="230" spans="1:5" x14ac:dyDescent="0.3">
      <c r="A230" s="59" t="s">
        <v>312</v>
      </c>
      <c r="B230" s="108">
        <v>3215.31</v>
      </c>
      <c r="C230" s="108">
        <v>1637.73</v>
      </c>
      <c r="D230" s="59">
        <v>3497.02</v>
      </c>
      <c r="E230" s="60">
        <f>SUM(Table1[[#This Row],[Apr]:[Jun]])</f>
        <v>8350.06</v>
      </c>
    </row>
    <row r="231" spans="1:5" x14ac:dyDescent="0.3">
      <c r="A231" s="59" t="s">
        <v>149</v>
      </c>
      <c r="B231" s="108">
        <v>2819.49</v>
      </c>
      <c r="C231" s="108">
        <v>48341.37</v>
      </c>
      <c r="D231" s="59">
        <v>1912.5</v>
      </c>
      <c r="E231" s="60">
        <f>SUM(Table1[[#This Row],[Apr]:[Jun]])</f>
        <v>53073.36</v>
      </c>
    </row>
    <row r="232" spans="1:5" x14ac:dyDescent="0.3">
      <c r="A232" s="59" t="s">
        <v>592</v>
      </c>
      <c r="D232" s="59">
        <v>616</v>
      </c>
      <c r="E232" s="60">
        <f>SUM(Table1[[#This Row],[Apr]:[Jun]])</f>
        <v>616</v>
      </c>
    </row>
    <row r="233" spans="1:5" x14ac:dyDescent="0.3">
      <c r="A233" s="59" t="s">
        <v>353</v>
      </c>
      <c r="B233" s="108">
        <v>0</v>
      </c>
      <c r="C233" s="108">
        <v>852.32</v>
      </c>
      <c r="D233" s="59">
        <v>285.55</v>
      </c>
      <c r="E233" s="60">
        <f>SUM(Table1[[#This Row],[Apr]:[Jun]])</f>
        <v>1137.8700000000001</v>
      </c>
    </row>
    <row r="234" spans="1:5" x14ac:dyDescent="0.3">
      <c r="A234" s="59" t="s">
        <v>354</v>
      </c>
      <c r="D234" s="59">
        <v>20</v>
      </c>
      <c r="E234" s="60">
        <f>SUM(Table1[[#This Row],[Apr]:[Jun]])</f>
        <v>20</v>
      </c>
    </row>
    <row r="235" spans="1:5" x14ac:dyDescent="0.3">
      <c r="A235" s="59" t="s">
        <v>355</v>
      </c>
      <c r="C235" s="108">
        <v>2000</v>
      </c>
      <c r="D235" s="59">
        <v>67.84</v>
      </c>
      <c r="E235" s="60">
        <f>SUM(Table1[[#This Row],[Apr]:[Jun]])</f>
        <v>2067.84</v>
      </c>
    </row>
    <row r="236" spans="1:5" x14ac:dyDescent="0.3">
      <c r="A236" s="59" t="s">
        <v>150</v>
      </c>
      <c r="B236" s="108">
        <v>2052</v>
      </c>
      <c r="C236" s="108">
        <v>0</v>
      </c>
      <c r="D236" s="59">
        <v>1355.25</v>
      </c>
      <c r="E236" s="60">
        <f>SUM(Table1[[#This Row],[Apr]:[Jun]])</f>
        <v>3407.25</v>
      </c>
    </row>
    <row r="237" spans="1:5" x14ac:dyDescent="0.3">
      <c r="A237" s="59" t="s">
        <v>593</v>
      </c>
      <c r="B237" s="108">
        <v>258.98</v>
      </c>
      <c r="C237" s="108">
        <v>0</v>
      </c>
      <c r="D237" s="59">
        <v>0</v>
      </c>
      <c r="E237" s="60">
        <f>SUM(Table1[[#This Row],[Apr]:[Jun]])</f>
        <v>258.98</v>
      </c>
    </row>
    <row r="238" spans="1:5" x14ac:dyDescent="0.3">
      <c r="A238" s="59" t="s">
        <v>151</v>
      </c>
      <c r="B238" s="108">
        <v>2578.5300000000002</v>
      </c>
      <c r="C238" s="108">
        <v>299</v>
      </c>
      <c r="D238" s="59">
        <v>299</v>
      </c>
      <c r="E238" s="60">
        <f>SUM(Table1[[#This Row],[Apr]:[Jun]])</f>
        <v>3176.53</v>
      </c>
    </row>
    <row r="239" spans="1:5" x14ac:dyDescent="0.3">
      <c r="A239" s="59" t="s">
        <v>314</v>
      </c>
      <c r="B239" s="108">
        <v>465.77</v>
      </c>
      <c r="C239" s="108">
        <v>2805.76</v>
      </c>
      <c r="D239" s="59">
        <v>171.2</v>
      </c>
      <c r="E239" s="60">
        <f>SUM(Table1[[#This Row],[Apr]:[Jun]])</f>
        <v>3442.73</v>
      </c>
    </row>
    <row r="240" spans="1:5" x14ac:dyDescent="0.3">
      <c r="A240" s="59" t="s">
        <v>315</v>
      </c>
      <c r="D240" s="59">
        <v>349.8</v>
      </c>
      <c r="E240" s="60">
        <f>SUM(Table1[[#This Row],[Apr]:[Jun]])</f>
        <v>349.8</v>
      </c>
    </row>
    <row r="241" spans="1:5" x14ac:dyDescent="0.3">
      <c r="A241" s="59" t="s">
        <v>152</v>
      </c>
      <c r="B241" s="108">
        <v>15074.4</v>
      </c>
      <c r="C241" s="108">
        <v>20597.5</v>
      </c>
      <c r="D241" s="59">
        <v>14571.79</v>
      </c>
      <c r="E241" s="60">
        <f>SUM(Table1[[#This Row],[Apr]:[Jun]])</f>
        <v>50243.69</v>
      </c>
    </row>
    <row r="242" spans="1:5" x14ac:dyDescent="0.3">
      <c r="A242" s="59" t="s">
        <v>439</v>
      </c>
      <c r="D242" s="59">
        <v>2918.53</v>
      </c>
      <c r="E242" s="60">
        <f>SUM(Table1[[#This Row],[Apr]:[Jun]])</f>
        <v>2918.53</v>
      </c>
    </row>
    <row r="243" spans="1:5" x14ac:dyDescent="0.3">
      <c r="A243" s="59" t="s">
        <v>316</v>
      </c>
      <c r="B243" s="108">
        <v>180</v>
      </c>
      <c r="C243" s="108">
        <v>0</v>
      </c>
      <c r="D243" s="59">
        <v>9.57</v>
      </c>
      <c r="E243" s="60">
        <f>SUM(Table1[[#This Row],[Apr]:[Jun]])</f>
        <v>189.57</v>
      </c>
    </row>
    <row r="244" spans="1:5" x14ac:dyDescent="0.3">
      <c r="A244" s="59" t="s">
        <v>154</v>
      </c>
      <c r="B244" s="108">
        <v>32696.83</v>
      </c>
      <c r="C244" s="108">
        <v>6755.32</v>
      </c>
      <c r="D244" s="59">
        <v>14017.61</v>
      </c>
      <c r="E244" s="60">
        <f>SUM(Table1[[#This Row],[Apr]:[Jun]])</f>
        <v>53469.760000000002</v>
      </c>
    </row>
    <row r="245" spans="1:5" x14ac:dyDescent="0.3">
      <c r="A245" s="59" t="s">
        <v>156</v>
      </c>
      <c r="B245" s="108">
        <v>24012.99</v>
      </c>
      <c r="C245" s="108">
        <v>2504.67</v>
      </c>
      <c r="D245" s="59">
        <v>4187.5</v>
      </c>
      <c r="E245" s="60">
        <f>SUM(Table1[[#This Row],[Apr]:[Jun]])</f>
        <v>30705.160000000003</v>
      </c>
    </row>
    <row r="246" spans="1:5" x14ac:dyDescent="0.3">
      <c r="A246" s="59" t="s">
        <v>318</v>
      </c>
      <c r="B246" s="108">
        <v>3491.13</v>
      </c>
      <c r="C246" s="108">
        <v>2805.3</v>
      </c>
      <c r="D246" s="59">
        <v>3448.46</v>
      </c>
      <c r="E246" s="60">
        <f>SUM(Table1[[#This Row],[Apr]:[Jun]])</f>
        <v>9744.89</v>
      </c>
    </row>
    <row r="247" spans="1:5" x14ac:dyDescent="0.3">
      <c r="A247" s="59" t="s">
        <v>319</v>
      </c>
      <c r="D247" s="59">
        <v>131.96</v>
      </c>
      <c r="E247" s="60">
        <f>SUM(Table1[[#This Row],[Apr]:[Jun]])</f>
        <v>131.96</v>
      </c>
    </row>
    <row r="248" spans="1:5" x14ac:dyDescent="0.3">
      <c r="A248" s="59" t="s">
        <v>594</v>
      </c>
      <c r="C248" s="108">
        <v>24000</v>
      </c>
      <c r="D248" s="59">
        <v>189.23</v>
      </c>
      <c r="E248" s="60">
        <f>SUM(Table1[[#This Row],[Apr]:[Jun]])</f>
        <v>24189.23</v>
      </c>
    </row>
    <row r="249" spans="1:5" x14ac:dyDescent="0.3">
      <c r="A249" s="59" t="s">
        <v>322</v>
      </c>
      <c r="B249" s="108">
        <v>35.69</v>
      </c>
      <c r="C249" s="108">
        <v>0</v>
      </c>
      <c r="D249" s="59">
        <v>0</v>
      </c>
      <c r="E249" s="60">
        <f>SUM(Table1[[#This Row],[Apr]:[Jun]])</f>
        <v>35.69</v>
      </c>
    </row>
    <row r="250" spans="1:5" x14ac:dyDescent="0.3">
      <c r="A250" s="59" t="s">
        <v>323</v>
      </c>
      <c r="B250" s="108">
        <v>2718.4</v>
      </c>
      <c r="C250" s="108">
        <v>10505.2</v>
      </c>
      <c r="D250" s="59">
        <v>2011.76</v>
      </c>
      <c r="E250" s="60">
        <f>SUM(Table1[[#This Row],[Apr]:[Jun]])</f>
        <v>15235.36</v>
      </c>
    </row>
    <row r="251" spans="1:5" x14ac:dyDescent="0.3">
      <c r="A251" s="59" t="s">
        <v>324</v>
      </c>
      <c r="B251" s="108">
        <v>350</v>
      </c>
      <c r="C251" s="108">
        <v>25</v>
      </c>
      <c r="D251" s="59">
        <v>50</v>
      </c>
      <c r="E251" s="60">
        <f>SUM(Table1[[#This Row],[Apr]:[Jun]])</f>
        <v>425</v>
      </c>
    </row>
    <row r="252" spans="1:5" x14ac:dyDescent="0.3">
      <c r="A252" s="59" t="s">
        <v>325</v>
      </c>
      <c r="B252" s="108">
        <v>0</v>
      </c>
      <c r="C252" s="108">
        <v>5000</v>
      </c>
      <c r="D252" s="59">
        <v>0</v>
      </c>
      <c r="E252" s="60">
        <f>SUM(Table1[[#This Row],[Apr]:[Jun]])</f>
        <v>5000</v>
      </c>
    </row>
    <row r="253" spans="1:5" x14ac:dyDescent="0.3">
      <c r="A253" s="59" t="s">
        <v>533</v>
      </c>
      <c r="B253" s="108">
        <v>0</v>
      </c>
      <c r="C253" s="108">
        <v>304.99</v>
      </c>
      <c r="D253" s="59">
        <v>0</v>
      </c>
      <c r="E253" s="60">
        <f>SUM(Table1[[#This Row],[Apr]:[Jun]])</f>
        <v>304.99</v>
      </c>
    </row>
    <row r="254" spans="1:5" x14ac:dyDescent="0.3">
      <c r="A254" s="59" t="s">
        <v>157</v>
      </c>
      <c r="B254" s="108">
        <v>620.83000000000004</v>
      </c>
      <c r="C254" s="108">
        <v>261.02</v>
      </c>
      <c r="D254" s="59">
        <v>0</v>
      </c>
      <c r="E254" s="60">
        <f>SUM(Table1[[#This Row],[Apr]:[Jun]])</f>
        <v>881.85</v>
      </c>
    </row>
    <row r="255" spans="1:5" x14ac:dyDescent="0.3">
      <c r="A255" s="123" t="s">
        <v>158</v>
      </c>
      <c r="B255" s="124">
        <f>SUM(Table1[Apr])</f>
        <v>1619805.23</v>
      </c>
      <c r="C255" s="124">
        <f>SUM(Table1[May])</f>
        <v>1245166.6700000002</v>
      </c>
      <c r="D255" s="124">
        <f>SUM(Table1[Jun])</f>
        <v>1816053.0099999995</v>
      </c>
      <c r="E255" s="125">
        <f>SUM(B255:D255)</f>
        <v>4681024.91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4"/>
  <sheetViews>
    <sheetView workbookViewId="0">
      <selection activeCell="B7" sqref="A7:B7"/>
    </sheetView>
  </sheetViews>
  <sheetFormatPr defaultRowHeight="14.4" x14ac:dyDescent="0.3"/>
  <cols>
    <col min="1" max="1" width="46.77734375" customWidth="1"/>
    <col min="2" max="2" width="21" customWidth="1"/>
  </cols>
  <sheetData>
    <row r="1" spans="1:2" x14ac:dyDescent="0.3">
      <c r="A1" s="174" t="s">
        <v>540</v>
      </c>
      <c r="B1" s="174"/>
    </row>
    <row r="2" spans="1:2" x14ac:dyDescent="0.3">
      <c r="A2" s="174"/>
      <c r="B2" s="174"/>
    </row>
    <row r="3" spans="1:2" x14ac:dyDescent="0.3">
      <c r="A3" s="174"/>
      <c r="B3" s="174"/>
    </row>
    <row r="4" spans="1:2" x14ac:dyDescent="0.3">
      <c r="A4" s="174"/>
      <c r="B4" s="174"/>
    </row>
    <row r="5" spans="1:2" x14ac:dyDescent="0.3">
      <c r="A5" s="174" t="s">
        <v>541</v>
      </c>
      <c r="B5" s="174"/>
    </row>
    <row r="7" spans="1:2" x14ac:dyDescent="0.3">
      <c r="A7" s="122" t="s">
        <v>329</v>
      </c>
      <c r="B7" s="121" t="s">
        <v>468</v>
      </c>
    </row>
    <row r="8" spans="1:2" x14ac:dyDescent="0.3">
      <c r="A8" s="61" t="s">
        <v>159</v>
      </c>
      <c r="B8" s="27">
        <v>5797</v>
      </c>
    </row>
    <row r="9" spans="1:2" x14ac:dyDescent="0.3">
      <c r="A9" s="62" t="s">
        <v>160</v>
      </c>
      <c r="B9" s="27">
        <v>897</v>
      </c>
    </row>
    <row r="10" spans="1:2" x14ac:dyDescent="0.3">
      <c r="A10" s="62" t="s">
        <v>162</v>
      </c>
      <c r="B10" s="27">
        <v>4900</v>
      </c>
    </row>
    <row r="11" spans="1:2" x14ac:dyDescent="0.3">
      <c r="A11" s="61" t="s">
        <v>163</v>
      </c>
      <c r="B11" s="27">
        <v>565358.96</v>
      </c>
    </row>
    <row r="12" spans="1:2" x14ac:dyDescent="0.3">
      <c r="A12" s="62" t="s">
        <v>424</v>
      </c>
      <c r="B12" s="27">
        <v>1339.8</v>
      </c>
    </row>
    <row r="13" spans="1:2" x14ac:dyDescent="0.3">
      <c r="A13" s="62" t="s">
        <v>423</v>
      </c>
      <c r="B13" s="27">
        <v>5400</v>
      </c>
    </row>
    <row r="14" spans="1:2" x14ac:dyDescent="0.3">
      <c r="A14" s="62" t="s">
        <v>164</v>
      </c>
      <c r="B14" s="27">
        <v>63435.75</v>
      </c>
    </row>
    <row r="15" spans="1:2" x14ac:dyDescent="0.3">
      <c r="A15" s="62" t="s">
        <v>471</v>
      </c>
      <c r="B15" s="27">
        <v>21.23</v>
      </c>
    </row>
    <row r="16" spans="1:2" x14ac:dyDescent="0.3">
      <c r="A16" s="62" t="s">
        <v>425</v>
      </c>
      <c r="B16" s="27">
        <v>2663.52</v>
      </c>
    </row>
    <row r="17" spans="1:2" x14ac:dyDescent="0.3">
      <c r="A17" s="62" t="s">
        <v>165</v>
      </c>
      <c r="B17" s="27">
        <v>1577.86</v>
      </c>
    </row>
    <row r="18" spans="1:2" x14ac:dyDescent="0.3">
      <c r="A18" s="62" t="s">
        <v>600</v>
      </c>
      <c r="B18" s="27">
        <v>3600</v>
      </c>
    </row>
    <row r="19" spans="1:2" x14ac:dyDescent="0.3">
      <c r="A19" s="62" t="s">
        <v>166</v>
      </c>
      <c r="B19" s="27">
        <v>4742.66</v>
      </c>
    </row>
    <row r="20" spans="1:2" x14ac:dyDescent="0.3">
      <c r="A20" s="62" t="s">
        <v>601</v>
      </c>
      <c r="B20" s="27">
        <v>465</v>
      </c>
    </row>
    <row r="21" spans="1:2" x14ac:dyDescent="0.3">
      <c r="A21" s="62" t="s">
        <v>602</v>
      </c>
      <c r="B21" s="27">
        <v>4800</v>
      </c>
    </row>
    <row r="22" spans="1:2" x14ac:dyDescent="0.3">
      <c r="A22" s="62" t="s">
        <v>161</v>
      </c>
      <c r="B22" s="27">
        <v>7725</v>
      </c>
    </row>
    <row r="23" spans="1:2" x14ac:dyDescent="0.3">
      <c r="A23" s="62" t="s">
        <v>440</v>
      </c>
      <c r="B23" s="27">
        <v>14648</v>
      </c>
    </row>
    <row r="24" spans="1:2" x14ac:dyDescent="0.3">
      <c r="A24" s="62" t="s">
        <v>603</v>
      </c>
      <c r="B24" s="27">
        <v>1200</v>
      </c>
    </row>
    <row r="25" spans="1:2" x14ac:dyDescent="0.3">
      <c r="A25" s="62" t="s">
        <v>422</v>
      </c>
      <c r="B25" s="27">
        <v>453740.14</v>
      </c>
    </row>
    <row r="26" spans="1:2" x14ac:dyDescent="0.3">
      <c r="A26" s="61" t="s">
        <v>167</v>
      </c>
      <c r="B26" s="27">
        <v>1524747.23</v>
      </c>
    </row>
    <row r="27" spans="1:2" x14ac:dyDescent="0.3">
      <c r="A27" s="62" t="s">
        <v>604</v>
      </c>
      <c r="B27" s="27">
        <v>3389.95</v>
      </c>
    </row>
    <row r="28" spans="1:2" x14ac:dyDescent="0.3">
      <c r="A28" s="62" t="s">
        <v>421</v>
      </c>
      <c r="B28" s="27">
        <v>67123.679999999993</v>
      </c>
    </row>
    <row r="29" spans="1:2" x14ac:dyDescent="0.3">
      <c r="A29" s="62" t="s">
        <v>605</v>
      </c>
      <c r="B29" s="27">
        <v>8377.6200000000008</v>
      </c>
    </row>
    <row r="30" spans="1:2" x14ac:dyDescent="0.3">
      <c r="A30" s="62" t="s">
        <v>606</v>
      </c>
      <c r="B30" s="27">
        <v>23.17</v>
      </c>
    </row>
    <row r="31" spans="1:2" x14ac:dyDescent="0.3">
      <c r="A31" s="62" t="s">
        <v>607</v>
      </c>
      <c r="B31" s="27">
        <v>1265.1099999999999</v>
      </c>
    </row>
    <row r="32" spans="1:2" x14ac:dyDescent="0.3">
      <c r="A32" s="62" t="s">
        <v>168</v>
      </c>
      <c r="B32" s="27">
        <v>41775.440000000002</v>
      </c>
    </row>
    <row r="33" spans="1:2" x14ac:dyDescent="0.3">
      <c r="A33" s="62" t="s">
        <v>608</v>
      </c>
      <c r="B33" s="27">
        <v>700</v>
      </c>
    </row>
    <row r="34" spans="1:2" x14ac:dyDescent="0.3">
      <c r="A34" s="62" t="s">
        <v>609</v>
      </c>
      <c r="B34" s="27">
        <v>2000</v>
      </c>
    </row>
    <row r="35" spans="1:2" x14ac:dyDescent="0.3">
      <c r="A35" s="62" t="s">
        <v>441</v>
      </c>
      <c r="B35" s="27">
        <v>1200</v>
      </c>
    </row>
    <row r="36" spans="1:2" x14ac:dyDescent="0.3">
      <c r="A36" s="62" t="s">
        <v>610</v>
      </c>
      <c r="B36" s="27">
        <v>52.33</v>
      </c>
    </row>
    <row r="37" spans="1:2" x14ac:dyDescent="0.3">
      <c r="A37" s="62" t="s">
        <v>469</v>
      </c>
      <c r="B37" s="27">
        <v>15731.05</v>
      </c>
    </row>
    <row r="38" spans="1:2" x14ac:dyDescent="0.3">
      <c r="A38" s="62" t="s">
        <v>169</v>
      </c>
      <c r="B38" s="27">
        <v>50798</v>
      </c>
    </row>
    <row r="39" spans="1:2" x14ac:dyDescent="0.3">
      <c r="A39" s="62" t="s">
        <v>611</v>
      </c>
      <c r="B39" s="27">
        <v>4500</v>
      </c>
    </row>
    <row r="40" spans="1:2" x14ac:dyDescent="0.3">
      <c r="A40" s="62" t="s">
        <v>612</v>
      </c>
      <c r="B40" s="27">
        <v>4970</v>
      </c>
    </row>
    <row r="41" spans="1:2" x14ac:dyDescent="0.3">
      <c r="A41" s="62" t="s">
        <v>470</v>
      </c>
      <c r="B41" s="27">
        <v>59753</v>
      </c>
    </row>
    <row r="42" spans="1:2" x14ac:dyDescent="0.3">
      <c r="A42" s="62" t="s">
        <v>613</v>
      </c>
      <c r="B42" s="27">
        <v>1244.1199999999999</v>
      </c>
    </row>
    <row r="43" spans="1:2" x14ac:dyDescent="0.3">
      <c r="A43" s="62" t="s">
        <v>614</v>
      </c>
      <c r="B43" s="27">
        <v>922.76</v>
      </c>
    </row>
    <row r="44" spans="1:2" x14ac:dyDescent="0.3">
      <c r="A44" s="62" t="s">
        <v>615</v>
      </c>
      <c r="B44" s="27">
        <v>2068</v>
      </c>
    </row>
    <row r="45" spans="1:2" x14ac:dyDescent="0.3">
      <c r="A45" s="62" t="s">
        <v>616</v>
      </c>
      <c r="B45" s="27">
        <v>2646.75</v>
      </c>
    </row>
    <row r="46" spans="1:2" x14ac:dyDescent="0.3">
      <c r="A46" s="62" t="s">
        <v>617</v>
      </c>
      <c r="B46" s="27">
        <v>104452.15</v>
      </c>
    </row>
    <row r="47" spans="1:2" x14ac:dyDescent="0.3">
      <c r="A47" s="62" t="s">
        <v>420</v>
      </c>
      <c r="B47" s="27">
        <v>5355.88</v>
      </c>
    </row>
    <row r="48" spans="1:2" x14ac:dyDescent="0.3">
      <c r="A48" s="62" t="s">
        <v>618</v>
      </c>
      <c r="B48" s="27">
        <v>620</v>
      </c>
    </row>
    <row r="49" spans="1:2" x14ac:dyDescent="0.3">
      <c r="A49" s="62" t="s">
        <v>419</v>
      </c>
      <c r="B49" s="27">
        <v>20649.87</v>
      </c>
    </row>
    <row r="50" spans="1:2" x14ac:dyDescent="0.3">
      <c r="A50" s="62" t="s">
        <v>442</v>
      </c>
      <c r="B50" s="27">
        <v>3900</v>
      </c>
    </row>
    <row r="51" spans="1:2" x14ac:dyDescent="0.3">
      <c r="A51" s="62" t="s">
        <v>418</v>
      </c>
      <c r="B51" s="27">
        <v>419.47</v>
      </c>
    </row>
    <row r="52" spans="1:2" x14ac:dyDescent="0.3">
      <c r="A52" s="62" t="s">
        <v>619</v>
      </c>
      <c r="B52" s="27">
        <v>3623.08</v>
      </c>
    </row>
    <row r="53" spans="1:2" x14ac:dyDescent="0.3">
      <c r="A53" s="62" t="s">
        <v>620</v>
      </c>
      <c r="B53" s="27">
        <v>407.17</v>
      </c>
    </row>
    <row r="54" spans="1:2" x14ac:dyDescent="0.3">
      <c r="A54" s="62" t="s">
        <v>621</v>
      </c>
      <c r="B54" s="27">
        <v>43750</v>
      </c>
    </row>
    <row r="55" spans="1:2" x14ac:dyDescent="0.3">
      <c r="A55" s="62" t="s">
        <v>451</v>
      </c>
      <c r="B55" s="27">
        <v>50010.19</v>
      </c>
    </row>
    <row r="56" spans="1:2" x14ac:dyDescent="0.3">
      <c r="A56" s="62" t="s">
        <v>622</v>
      </c>
      <c r="B56" s="27">
        <v>425</v>
      </c>
    </row>
    <row r="57" spans="1:2" x14ac:dyDescent="0.3">
      <c r="A57" s="62" t="s">
        <v>443</v>
      </c>
      <c r="B57" s="27">
        <v>1108.33</v>
      </c>
    </row>
    <row r="58" spans="1:2" x14ac:dyDescent="0.3">
      <c r="A58" s="62" t="s">
        <v>623</v>
      </c>
      <c r="B58" s="27">
        <v>260</v>
      </c>
    </row>
    <row r="59" spans="1:2" x14ac:dyDescent="0.3">
      <c r="A59" s="62" t="s">
        <v>417</v>
      </c>
      <c r="B59" s="27">
        <v>158.66</v>
      </c>
    </row>
    <row r="60" spans="1:2" x14ac:dyDescent="0.3">
      <c r="A60" s="62" t="s">
        <v>416</v>
      </c>
      <c r="B60" s="27">
        <v>7462.5</v>
      </c>
    </row>
    <row r="61" spans="1:2" x14ac:dyDescent="0.3">
      <c r="A61" s="62" t="s">
        <v>624</v>
      </c>
      <c r="B61" s="27">
        <v>396.89</v>
      </c>
    </row>
    <row r="62" spans="1:2" x14ac:dyDescent="0.3">
      <c r="A62" s="62" t="s">
        <v>625</v>
      </c>
      <c r="B62" s="27">
        <v>1738.7</v>
      </c>
    </row>
    <row r="63" spans="1:2" x14ac:dyDescent="0.3">
      <c r="A63" s="62" t="s">
        <v>472</v>
      </c>
      <c r="B63" s="27">
        <v>1812.5</v>
      </c>
    </row>
    <row r="64" spans="1:2" x14ac:dyDescent="0.3">
      <c r="A64" s="62" t="s">
        <v>473</v>
      </c>
      <c r="B64" s="27">
        <v>1064.43</v>
      </c>
    </row>
    <row r="65" spans="1:2" x14ac:dyDescent="0.3">
      <c r="A65" s="62" t="s">
        <v>170</v>
      </c>
      <c r="B65" s="27">
        <v>2331.31</v>
      </c>
    </row>
    <row r="66" spans="1:2" x14ac:dyDescent="0.3">
      <c r="A66" s="62" t="s">
        <v>626</v>
      </c>
      <c r="B66" s="27">
        <v>8487.65</v>
      </c>
    </row>
    <row r="67" spans="1:2" x14ac:dyDescent="0.3">
      <c r="A67" s="62" t="s">
        <v>627</v>
      </c>
      <c r="B67" s="27">
        <v>1975</v>
      </c>
    </row>
    <row r="68" spans="1:2" x14ac:dyDescent="0.3">
      <c r="A68" s="62" t="s">
        <v>474</v>
      </c>
      <c r="B68" s="27">
        <v>10000</v>
      </c>
    </row>
    <row r="69" spans="1:2" x14ac:dyDescent="0.3">
      <c r="A69" s="62" t="s">
        <v>628</v>
      </c>
      <c r="B69" s="27">
        <v>3265</v>
      </c>
    </row>
    <row r="70" spans="1:2" x14ac:dyDescent="0.3">
      <c r="A70" s="62" t="s">
        <v>475</v>
      </c>
      <c r="B70" s="27">
        <v>1125</v>
      </c>
    </row>
    <row r="71" spans="1:2" x14ac:dyDescent="0.3">
      <c r="A71" s="62" t="s">
        <v>173</v>
      </c>
      <c r="B71" s="27">
        <v>51380.99</v>
      </c>
    </row>
    <row r="72" spans="1:2" x14ac:dyDescent="0.3">
      <c r="A72" s="62" t="s">
        <v>415</v>
      </c>
      <c r="B72" s="27">
        <v>1869</v>
      </c>
    </row>
    <row r="73" spans="1:2" x14ac:dyDescent="0.3">
      <c r="A73" s="62" t="s">
        <v>385</v>
      </c>
      <c r="B73" s="27">
        <v>169.1</v>
      </c>
    </row>
    <row r="74" spans="1:2" x14ac:dyDescent="0.3">
      <c r="A74" s="62" t="s">
        <v>444</v>
      </c>
      <c r="B74" s="27">
        <v>18456</v>
      </c>
    </row>
    <row r="75" spans="1:2" x14ac:dyDescent="0.3">
      <c r="A75" s="62" t="s">
        <v>629</v>
      </c>
      <c r="B75" s="27">
        <v>6194.4</v>
      </c>
    </row>
    <row r="76" spans="1:2" x14ac:dyDescent="0.3">
      <c r="A76" s="62" t="s">
        <v>445</v>
      </c>
      <c r="B76" s="27">
        <v>12760</v>
      </c>
    </row>
    <row r="77" spans="1:2" x14ac:dyDescent="0.3">
      <c r="A77" s="62" t="s">
        <v>630</v>
      </c>
      <c r="B77" s="27">
        <v>356.25</v>
      </c>
    </row>
    <row r="78" spans="1:2" x14ac:dyDescent="0.3">
      <c r="A78" s="62" t="s">
        <v>446</v>
      </c>
      <c r="B78" s="27">
        <v>16800</v>
      </c>
    </row>
    <row r="79" spans="1:2" x14ac:dyDescent="0.3">
      <c r="A79" s="62" t="s">
        <v>631</v>
      </c>
      <c r="B79" s="27">
        <v>300</v>
      </c>
    </row>
    <row r="80" spans="1:2" x14ac:dyDescent="0.3">
      <c r="A80" s="62" t="s">
        <v>476</v>
      </c>
      <c r="B80" s="27">
        <v>4950</v>
      </c>
    </row>
    <row r="81" spans="1:2" x14ac:dyDescent="0.3">
      <c r="A81" s="62" t="s">
        <v>414</v>
      </c>
      <c r="B81" s="27">
        <v>22375</v>
      </c>
    </row>
    <row r="82" spans="1:2" x14ac:dyDescent="0.3">
      <c r="A82" s="62" t="s">
        <v>477</v>
      </c>
      <c r="B82" s="27">
        <v>8661.2000000000007</v>
      </c>
    </row>
    <row r="83" spans="1:2" x14ac:dyDescent="0.3">
      <c r="A83" s="62" t="s">
        <v>413</v>
      </c>
      <c r="B83" s="27">
        <v>3933.75</v>
      </c>
    </row>
    <row r="84" spans="1:2" x14ac:dyDescent="0.3">
      <c r="A84" s="62" t="s">
        <v>478</v>
      </c>
      <c r="B84" s="27">
        <v>9555</v>
      </c>
    </row>
    <row r="85" spans="1:2" x14ac:dyDescent="0.3">
      <c r="A85" s="62" t="s">
        <v>378</v>
      </c>
      <c r="B85" s="27">
        <v>1030.76</v>
      </c>
    </row>
    <row r="86" spans="1:2" x14ac:dyDescent="0.3">
      <c r="A86" s="62" t="s">
        <v>447</v>
      </c>
      <c r="B86" s="27">
        <v>9707.23</v>
      </c>
    </row>
    <row r="87" spans="1:2" x14ac:dyDescent="0.3">
      <c r="A87" s="62" t="s">
        <v>632</v>
      </c>
      <c r="B87" s="27">
        <v>57750</v>
      </c>
    </row>
    <row r="88" spans="1:2" x14ac:dyDescent="0.3">
      <c r="A88" s="62" t="s">
        <v>633</v>
      </c>
      <c r="B88" s="27">
        <v>2500</v>
      </c>
    </row>
    <row r="89" spans="1:2" x14ac:dyDescent="0.3">
      <c r="A89" s="62" t="s">
        <v>634</v>
      </c>
      <c r="B89" s="27">
        <v>675</v>
      </c>
    </row>
    <row r="90" spans="1:2" x14ac:dyDescent="0.3">
      <c r="A90" s="62" t="s">
        <v>635</v>
      </c>
      <c r="B90" s="27">
        <v>77</v>
      </c>
    </row>
    <row r="91" spans="1:2" x14ac:dyDescent="0.3">
      <c r="A91" s="62" t="s">
        <v>636</v>
      </c>
      <c r="B91" s="27">
        <v>680</v>
      </c>
    </row>
    <row r="92" spans="1:2" x14ac:dyDescent="0.3">
      <c r="A92" s="62" t="s">
        <v>412</v>
      </c>
      <c r="B92" s="27">
        <v>275.33999999999997</v>
      </c>
    </row>
    <row r="93" spans="1:2" x14ac:dyDescent="0.3">
      <c r="A93" s="62" t="s">
        <v>637</v>
      </c>
      <c r="B93" s="27">
        <v>45000</v>
      </c>
    </row>
    <row r="94" spans="1:2" x14ac:dyDescent="0.3">
      <c r="A94" s="62" t="s">
        <v>638</v>
      </c>
      <c r="B94" s="27">
        <v>250000</v>
      </c>
    </row>
    <row r="95" spans="1:2" x14ac:dyDescent="0.3">
      <c r="A95" s="62" t="s">
        <v>639</v>
      </c>
      <c r="B95" s="27">
        <v>8428</v>
      </c>
    </row>
    <row r="96" spans="1:2" x14ac:dyDescent="0.3">
      <c r="A96" s="62" t="s">
        <v>411</v>
      </c>
      <c r="B96" s="27">
        <v>44942.16</v>
      </c>
    </row>
    <row r="97" spans="1:2" x14ac:dyDescent="0.3">
      <c r="A97" s="62" t="s">
        <v>640</v>
      </c>
      <c r="B97" s="27">
        <v>2500</v>
      </c>
    </row>
    <row r="98" spans="1:2" x14ac:dyDescent="0.3">
      <c r="A98" s="62" t="s">
        <v>641</v>
      </c>
      <c r="B98" s="27">
        <v>245.33</v>
      </c>
    </row>
    <row r="99" spans="1:2" x14ac:dyDescent="0.3">
      <c r="A99" s="62" t="s">
        <v>642</v>
      </c>
      <c r="B99" s="27">
        <v>15000</v>
      </c>
    </row>
    <row r="100" spans="1:2" x14ac:dyDescent="0.3">
      <c r="A100" s="62" t="s">
        <v>410</v>
      </c>
      <c r="B100" s="27">
        <v>4800</v>
      </c>
    </row>
    <row r="101" spans="1:2" x14ac:dyDescent="0.3">
      <c r="A101" s="62" t="s">
        <v>479</v>
      </c>
      <c r="B101" s="27">
        <v>4000</v>
      </c>
    </row>
    <row r="102" spans="1:2" x14ac:dyDescent="0.3">
      <c r="A102" s="62" t="s">
        <v>643</v>
      </c>
      <c r="B102" s="27">
        <v>3810.82</v>
      </c>
    </row>
    <row r="103" spans="1:2" x14ac:dyDescent="0.3">
      <c r="A103" s="62" t="s">
        <v>644</v>
      </c>
      <c r="B103" s="27">
        <v>626.74</v>
      </c>
    </row>
    <row r="104" spans="1:2" x14ac:dyDescent="0.3">
      <c r="A104" s="62" t="s">
        <v>480</v>
      </c>
      <c r="B104" s="27">
        <v>2950</v>
      </c>
    </row>
    <row r="105" spans="1:2" x14ac:dyDescent="0.3">
      <c r="A105" s="62" t="s">
        <v>645</v>
      </c>
      <c r="B105" s="27">
        <v>4422.5</v>
      </c>
    </row>
    <row r="106" spans="1:2" x14ac:dyDescent="0.3">
      <c r="A106" s="62" t="s">
        <v>646</v>
      </c>
      <c r="B106" s="27">
        <v>1434.12</v>
      </c>
    </row>
    <row r="107" spans="1:2" x14ac:dyDescent="0.3">
      <c r="A107" s="62" t="s">
        <v>409</v>
      </c>
      <c r="B107" s="27">
        <v>336.94</v>
      </c>
    </row>
    <row r="108" spans="1:2" x14ac:dyDescent="0.3">
      <c r="A108" s="62" t="s">
        <v>408</v>
      </c>
      <c r="B108" s="27">
        <v>129194.3</v>
      </c>
    </row>
    <row r="109" spans="1:2" x14ac:dyDescent="0.3">
      <c r="A109" s="62" t="s">
        <v>647</v>
      </c>
      <c r="B109" s="27">
        <v>1369.96</v>
      </c>
    </row>
    <row r="110" spans="1:2" x14ac:dyDescent="0.3">
      <c r="A110" s="62" t="s">
        <v>407</v>
      </c>
      <c r="B110" s="27">
        <v>7334.97</v>
      </c>
    </row>
    <row r="111" spans="1:2" x14ac:dyDescent="0.3">
      <c r="A111" s="62" t="s">
        <v>481</v>
      </c>
      <c r="B111" s="27">
        <v>2250</v>
      </c>
    </row>
    <row r="112" spans="1:2" x14ac:dyDescent="0.3">
      <c r="A112" s="62" t="s">
        <v>482</v>
      </c>
      <c r="B112" s="27">
        <v>4872.08</v>
      </c>
    </row>
    <row r="113" spans="1:2" x14ac:dyDescent="0.3">
      <c r="A113" s="62" t="s">
        <v>648</v>
      </c>
      <c r="B113" s="27">
        <v>5200</v>
      </c>
    </row>
    <row r="114" spans="1:2" x14ac:dyDescent="0.3">
      <c r="A114" s="62" t="s">
        <v>649</v>
      </c>
      <c r="B114" s="27">
        <v>589</v>
      </c>
    </row>
    <row r="115" spans="1:2" x14ac:dyDescent="0.3">
      <c r="A115" s="62" t="s">
        <v>650</v>
      </c>
      <c r="B115" s="27">
        <v>4000</v>
      </c>
    </row>
    <row r="116" spans="1:2" x14ac:dyDescent="0.3">
      <c r="A116" s="62" t="s">
        <v>406</v>
      </c>
      <c r="B116" s="27">
        <v>5014</v>
      </c>
    </row>
    <row r="117" spans="1:2" x14ac:dyDescent="0.3">
      <c r="A117" s="62" t="s">
        <v>651</v>
      </c>
      <c r="B117" s="27">
        <v>2301.21</v>
      </c>
    </row>
    <row r="118" spans="1:2" x14ac:dyDescent="0.3">
      <c r="A118" s="62" t="s">
        <v>652</v>
      </c>
      <c r="B118" s="27">
        <v>1775.6</v>
      </c>
    </row>
    <row r="119" spans="1:2" x14ac:dyDescent="0.3">
      <c r="A119" s="62" t="s">
        <v>405</v>
      </c>
      <c r="B119" s="27">
        <v>15601.6</v>
      </c>
    </row>
    <row r="120" spans="1:2" x14ac:dyDescent="0.3">
      <c r="A120" s="62" t="s">
        <v>448</v>
      </c>
      <c r="B120" s="27">
        <v>8282.3799999999992</v>
      </c>
    </row>
    <row r="121" spans="1:2" x14ac:dyDescent="0.3">
      <c r="A121" s="62" t="s">
        <v>404</v>
      </c>
      <c r="B121" s="27">
        <v>171782.24</v>
      </c>
    </row>
    <row r="122" spans="1:2" x14ac:dyDescent="0.3">
      <c r="A122" s="62" t="s">
        <v>653</v>
      </c>
      <c r="B122" s="27">
        <v>2887.5</v>
      </c>
    </row>
    <row r="123" spans="1:2" x14ac:dyDescent="0.3">
      <c r="A123" s="61" t="s">
        <v>171</v>
      </c>
      <c r="B123" s="27">
        <v>572795.25999999989</v>
      </c>
    </row>
    <row r="124" spans="1:2" x14ac:dyDescent="0.3">
      <c r="A124" s="62" t="s">
        <v>654</v>
      </c>
      <c r="B124" s="27">
        <v>427651.66</v>
      </c>
    </row>
    <row r="125" spans="1:2" x14ac:dyDescent="0.3">
      <c r="A125" s="62" t="s">
        <v>483</v>
      </c>
      <c r="B125" s="27">
        <v>11595</v>
      </c>
    </row>
    <row r="126" spans="1:2" x14ac:dyDescent="0.3">
      <c r="A126" s="62" t="s">
        <v>484</v>
      </c>
      <c r="B126" s="27">
        <v>8340.7000000000007</v>
      </c>
    </row>
    <row r="127" spans="1:2" x14ac:dyDescent="0.3">
      <c r="A127" s="62" t="s">
        <v>449</v>
      </c>
      <c r="B127" s="27">
        <v>43634.8</v>
      </c>
    </row>
    <row r="128" spans="1:2" x14ac:dyDescent="0.3">
      <c r="A128" s="62" t="s">
        <v>450</v>
      </c>
      <c r="B128" s="27">
        <v>18152.5</v>
      </c>
    </row>
    <row r="129" spans="1:2" x14ac:dyDescent="0.3">
      <c r="A129" s="62" t="s">
        <v>172</v>
      </c>
      <c r="B129" s="27">
        <v>18815</v>
      </c>
    </row>
    <row r="130" spans="1:2" x14ac:dyDescent="0.3">
      <c r="A130" s="62" t="s">
        <v>485</v>
      </c>
      <c r="B130" s="27">
        <v>26817.5</v>
      </c>
    </row>
    <row r="131" spans="1:2" x14ac:dyDescent="0.3">
      <c r="A131" s="62" t="s">
        <v>403</v>
      </c>
      <c r="B131" s="27">
        <v>17788.099999999999</v>
      </c>
    </row>
    <row r="132" spans="1:2" x14ac:dyDescent="0.3">
      <c r="A132" s="61" t="s">
        <v>174</v>
      </c>
      <c r="B132" s="27">
        <v>87883.800000000017</v>
      </c>
    </row>
    <row r="133" spans="1:2" x14ac:dyDescent="0.3">
      <c r="A133" s="62" t="s">
        <v>655</v>
      </c>
      <c r="B133" s="27">
        <v>703.64</v>
      </c>
    </row>
    <row r="134" spans="1:2" x14ac:dyDescent="0.3">
      <c r="A134" s="62" t="s">
        <v>402</v>
      </c>
      <c r="B134" s="27">
        <v>756.58</v>
      </c>
    </row>
    <row r="135" spans="1:2" x14ac:dyDescent="0.3">
      <c r="A135" s="62" t="s">
        <v>656</v>
      </c>
      <c r="B135" s="27">
        <v>3198.75</v>
      </c>
    </row>
    <row r="136" spans="1:2" x14ac:dyDescent="0.3">
      <c r="A136" s="62" t="s">
        <v>657</v>
      </c>
      <c r="B136" s="27">
        <v>358</v>
      </c>
    </row>
    <row r="137" spans="1:2" x14ac:dyDescent="0.3">
      <c r="A137" s="62" t="s">
        <v>486</v>
      </c>
      <c r="B137" s="27">
        <v>846.71</v>
      </c>
    </row>
    <row r="138" spans="1:2" x14ac:dyDescent="0.3">
      <c r="A138" s="62" t="s">
        <v>658</v>
      </c>
      <c r="B138" s="27">
        <v>1516.5</v>
      </c>
    </row>
    <row r="139" spans="1:2" x14ac:dyDescent="0.3">
      <c r="A139" s="62" t="s">
        <v>401</v>
      </c>
      <c r="B139" s="27">
        <v>9011.7199999999993</v>
      </c>
    </row>
    <row r="140" spans="1:2" x14ac:dyDescent="0.3">
      <c r="A140" s="62" t="s">
        <v>452</v>
      </c>
      <c r="B140" s="27">
        <v>6802.61</v>
      </c>
    </row>
    <row r="141" spans="1:2" x14ac:dyDescent="0.3">
      <c r="A141" s="62" t="s">
        <v>400</v>
      </c>
      <c r="B141" s="27">
        <v>33079.870000000003</v>
      </c>
    </row>
    <row r="142" spans="1:2" x14ac:dyDescent="0.3">
      <c r="A142" s="62" t="s">
        <v>399</v>
      </c>
      <c r="B142" s="27">
        <v>4872</v>
      </c>
    </row>
    <row r="143" spans="1:2" x14ac:dyDescent="0.3">
      <c r="A143" s="62" t="s">
        <v>659</v>
      </c>
      <c r="B143" s="27">
        <v>59.79</v>
      </c>
    </row>
    <row r="144" spans="1:2" x14ac:dyDescent="0.3">
      <c r="A144" s="62" t="s">
        <v>660</v>
      </c>
      <c r="B144" s="27">
        <v>3803.29</v>
      </c>
    </row>
    <row r="145" spans="1:2" x14ac:dyDescent="0.3">
      <c r="A145" s="62" t="s">
        <v>398</v>
      </c>
      <c r="B145" s="27">
        <v>1879.32</v>
      </c>
    </row>
    <row r="146" spans="1:2" x14ac:dyDescent="0.3">
      <c r="A146" s="62" t="s">
        <v>487</v>
      </c>
      <c r="B146" s="27">
        <v>11682.16</v>
      </c>
    </row>
    <row r="147" spans="1:2" x14ac:dyDescent="0.3">
      <c r="A147" s="62" t="s">
        <v>661</v>
      </c>
      <c r="B147" s="27">
        <v>2400</v>
      </c>
    </row>
    <row r="148" spans="1:2" x14ac:dyDescent="0.3">
      <c r="A148" s="62" t="s">
        <v>662</v>
      </c>
      <c r="B148" s="27">
        <v>2700</v>
      </c>
    </row>
    <row r="149" spans="1:2" x14ac:dyDescent="0.3">
      <c r="A149" s="62" t="s">
        <v>663</v>
      </c>
      <c r="B149" s="27">
        <v>3020</v>
      </c>
    </row>
    <row r="150" spans="1:2" x14ac:dyDescent="0.3">
      <c r="A150" s="62" t="s">
        <v>664</v>
      </c>
      <c r="B150" s="27">
        <v>200</v>
      </c>
    </row>
    <row r="151" spans="1:2" x14ac:dyDescent="0.3">
      <c r="A151" s="62" t="s">
        <v>665</v>
      </c>
      <c r="B151" s="27">
        <v>992.86</v>
      </c>
    </row>
    <row r="152" spans="1:2" x14ac:dyDescent="0.3">
      <c r="A152" s="61" t="s">
        <v>175</v>
      </c>
      <c r="B152" s="27">
        <v>111970.55</v>
      </c>
    </row>
    <row r="153" spans="1:2" x14ac:dyDescent="0.3">
      <c r="A153" s="62" t="s">
        <v>176</v>
      </c>
      <c r="B153" s="27">
        <v>52834.92</v>
      </c>
    </row>
    <row r="154" spans="1:2" x14ac:dyDescent="0.3">
      <c r="A154" s="62" t="s">
        <v>177</v>
      </c>
      <c r="B154" s="27">
        <v>47714.33</v>
      </c>
    </row>
    <row r="155" spans="1:2" x14ac:dyDescent="0.3">
      <c r="A155" s="62" t="s">
        <v>397</v>
      </c>
      <c r="B155" s="27">
        <v>1690</v>
      </c>
    </row>
    <row r="156" spans="1:2" x14ac:dyDescent="0.3">
      <c r="A156" s="62" t="s">
        <v>453</v>
      </c>
      <c r="B156" s="27">
        <v>1160</v>
      </c>
    </row>
    <row r="157" spans="1:2" x14ac:dyDescent="0.3">
      <c r="A157" s="62" t="s">
        <v>178</v>
      </c>
      <c r="B157" s="27">
        <v>1355.25</v>
      </c>
    </row>
    <row r="158" spans="1:2" x14ac:dyDescent="0.3">
      <c r="A158" s="62" t="s">
        <v>488</v>
      </c>
      <c r="B158" s="27">
        <v>1443.58</v>
      </c>
    </row>
    <row r="159" spans="1:2" x14ac:dyDescent="0.3">
      <c r="A159" s="62" t="s">
        <v>179</v>
      </c>
      <c r="B159" s="27">
        <v>1900</v>
      </c>
    </row>
    <row r="160" spans="1:2" x14ac:dyDescent="0.3">
      <c r="A160" s="62" t="s">
        <v>454</v>
      </c>
      <c r="B160" s="27">
        <v>3872.47</v>
      </c>
    </row>
    <row r="161" spans="1:2" x14ac:dyDescent="0.3">
      <c r="A161" s="61" t="s">
        <v>181</v>
      </c>
      <c r="B161" s="27">
        <v>250060.92</v>
      </c>
    </row>
    <row r="162" spans="1:2" x14ac:dyDescent="0.3">
      <c r="A162" s="62" t="s">
        <v>176</v>
      </c>
      <c r="B162" s="27">
        <v>54540.62</v>
      </c>
    </row>
    <row r="163" spans="1:2" x14ac:dyDescent="0.3">
      <c r="A163" s="62" t="s">
        <v>177</v>
      </c>
      <c r="B163" s="27">
        <v>1009</v>
      </c>
    </row>
    <row r="164" spans="1:2" x14ac:dyDescent="0.3">
      <c r="A164" s="62" t="s">
        <v>489</v>
      </c>
      <c r="B164" s="27">
        <v>405.29</v>
      </c>
    </row>
    <row r="165" spans="1:2" x14ac:dyDescent="0.3">
      <c r="A165" s="62" t="s">
        <v>490</v>
      </c>
      <c r="B165" s="27">
        <v>51.96</v>
      </c>
    </row>
    <row r="166" spans="1:2" x14ac:dyDescent="0.3">
      <c r="A166" s="62" t="s">
        <v>491</v>
      </c>
      <c r="B166" s="27">
        <v>129004</v>
      </c>
    </row>
    <row r="167" spans="1:2" x14ac:dyDescent="0.3">
      <c r="A167" s="62" t="s">
        <v>492</v>
      </c>
      <c r="B167" s="27">
        <v>1145.6500000000001</v>
      </c>
    </row>
    <row r="168" spans="1:2" x14ac:dyDescent="0.3">
      <c r="A168" s="62" t="s">
        <v>396</v>
      </c>
      <c r="B168" s="27">
        <v>11041.79</v>
      </c>
    </row>
    <row r="169" spans="1:2" x14ac:dyDescent="0.3">
      <c r="A169" s="62" t="s">
        <v>666</v>
      </c>
      <c r="B169" s="27">
        <v>617.88</v>
      </c>
    </row>
    <row r="170" spans="1:2" x14ac:dyDescent="0.3">
      <c r="A170" s="62" t="s">
        <v>667</v>
      </c>
      <c r="B170" s="27">
        <v>2000</v>
      </c>
    </row>
    <row r="171" spans="1:2" x14ac:dyDescent="0.3">
      <c r="A171" s="62" t="s">
        <v>180</v>
      </c>
      <c r="B171" s="27">
        <v>48322.23</v>
      </c>
    </row>
    <row r="172" spans="1:2" x14ac:dyDescent="0.3">
      <c r="A172" s="62" t="s">
        <v>668</v>
      </c>
      <c r="B172" s="27">
        <v>244.51</v>
      </c>
    </row>
    <row r="173" spans="1:2" x14ac:dyDescent="0.3">
      <c r="A173" s="62" t="s">
        <v>454</v>
      </c>
      <c r="B173" s="27">
        <v>1677.99</v>
      </c>
    </row>
    <row r="174" spans="1:2" x14ac:dyDescent="0.3">
      <c r="A174" s="61" t="s">
        <v>182</v>
      </c>
      <c r="B174" s="27">
        <v>6990</v>
      </c>
    </row>
    <row r="175" spans="1:2" x14ac:dyDescent="0.3">
      <c r="A175" s="62" t="s">
        <v>183</v>
      </c>
      <c r="B175" s="27">
        <v>6990</v>
      </c>
    </row>
    <row r="176" spans="1:2" x14ac:dyDescent="0.3">
      <c r="A176" s="61" t="s">
        <v>379</v>
      </c>
      <c r="B176" s="27">
        <v>1213.17</v>
      </c>
    </row>
    <row r="177" spans="1:2" x14ac:dyDescent="0.3">
      <c r="A177" s="62" t="s">
        <v>669</v>
      </c>
      <c r="B177" s="27">
        <v>668.87</v>
      </c>
    </row>
    <row r="178" spans="1:2" x14ac:dyDescent="0.3">
      <c r="A178" s="62" t="s">
        <v>385</v>
      </c>
      <c r="B178" s="27">
        <v>544.29999999999995</v>
      </c>
    </row>
    <row r="179" spans="1:2" x14ac:dyDescent="0.3">
      <c r="A179" s="61" t="s">
        <v>184</v>
      </c>
      <c r="B179" s="27">
        <v>1200170.5499999996</v>
      </c>
    </row>
    <row r="180" spans="1:2" x14ac:dyDescent="0.3">
      <c r="A180" s="62" t="s">
        <v>670</v>
      </c>
      <c r="B180" s="27">
        <v>2649.73</v>
      </c>
    </row>
    <row r="181" spans="1:2" x14ac:dyDescent="0.3">
      <c r="A181" s="62" t="s">
        <v>671</v>
      </c>
      <c r="B181" s="27">
        <v>371.9</v>
      </c>
    </row>
    <row r="182" spans="1:2" x14ac:dyDescent="0.3">
      <c r="A182" s="62" t="s">
        <v>672</v>
      </c>
      <c r="B182" s="27">
        <v>145.76</v>
      </c>
    </row>
    <row r="183" spans="1:2" x14ac:dyDescent="0.3">
      <c r="A183" s="62" t="s">
        <v>493</v>
      </c>
      <c r="B183" s="27">
        <v>875</v>
      </c>
    </row>
    <row r="184" spans="1:2" x14ac:dyDescent="0.3">
      <c r="A184" s="62" t="s">
        <v>673</v>
      </c>
      <c r="B184" s="27">
        <v>1165.06</v>
      </c>
    </row>
    <row r="185" spans="1:2" x14ac:dyDescent="0.3">
      <c r="A185" s="62" t="s">
        <v>674</v>
      </c>
      <c r="B185" s="27">
        <v>300</v>
      </c>
    </row>
    <row r="186" spans="1:2" x14ac:dyDescent="0.3">
      <c r="A186" s="62" t="s">
        <v>675</v>
      </c>
      <c r="B186" s="27">
        <v>650</v>
      </c>
    </row>
    <row r="187" spans="1:2" x14ac:dyDescent="0.3">
      <c r="A187" s="62" t="s">
        <v>377</v>
      </c>
      <c r="B187" s="27">
        <v>2622</v>
      </c>
    </row>
    <row r="188" spans="1:2" x14ac:dyDescent="0.3">
      <c r="A188" s="62" t="s">
        <v>494</v>
      </c>
      <c r="B188" s="27">
        <v>431.25</v>
      </c>
    </row>
    <row r="189" spans="1:2" x14ac:dyDescent="0.3">
      <c r="A189" s="62" t="s">
        <v>376</v>
      </c>
      <c r="B189" s="27">
        <v>9517.15</v>
      </c>
    </row>
    <row r="190" spans="1:2" x14ac:dyDescent="0.3">
      <c r="A190" s="62" t="s">
        <v>676</v>
      </c>
      <c r="B190" s="27">
        <v>536.4</v>
      </c>
    </row>
    <row r="191" spans="1:2" x14ac:dyDescent="0.3">
      <c r="A191" s="62" t="s">
        <v>677</v>
      </c>
      <c r="B191" s="27">
        <v>257.79000000000002</v>
      </c>
    </row>
    <row r="192" spans="1:2" x14ac:dyDescent="0.3">
      <c r="A192" s="62" t="s">
        <v>678</v>
      </c>
      <c r="B192" s="27">
        <v>593.5</v>
      </c>
    </row>
    <row r="193" spans="1:2" x14ac:dyDescent="0.3">
      <c r="A193" s="62" t="s">
        <v>395</v>
      </c>
      <c r="B193" s="27">
        <v>4144.5</v>
      </c>
    </row>
    <row r="194" spans="1:2" x14ac:dyDescent="0.3">
      <c r="A194" s="62" t="s">
        <v>679</v>
      </c>
      <c r="B194" s="27">
        <v>17550</v>
      </c>
    </row>
    <row r="195" spans="1:2" x14ac:dyDescent="0.3">
      <c r="A195" s="62" t="s">
        <v>680</v>
      </c>
      <c r="B195" s="27">
        <v>99</v>
      </c>
    </row>
    <row r="196" spans="1:2" x14ac:dyDescent="0.3">
      <c r="A196" s="62" t="s">
        <v>681</v>
      </c>
      <c r="B196" s="27">
        <v>4375</v>
      </c>
    </row>
    <row r="197" spans="1:2" x14ac:dyDescent="0.3">
      <c r="A197" s="62" t="s">
        <v>375</v>
      </c>
      <c r="B197" s="27">
        <v>2100</v>
      </c>
    </row>
    <row r="198" spans="1:2" x14ac:dyDescent="0.3">
      <c r="A198" s="62" t="s">
        <v>374</v>
      </c>
      <c r="B198" s="27">
        <v>14033.88</v>
      </c>
    </row>
    <row r="199" spans="1:2" x14ac:dyDescent="0.3">
      <c r="A199" s="62" t="s">
        <v>682</v>
      </c>
      <c r="B199" s="27">
        <v>5536.16</v>
      </c>
    </row>
    <row r="200" spans="1:2" x14ac:dyDescent="0.3">
      <c r="A200" s="62" t="s">
        <v>683</v>
      </c>
      <c r="B200" s="27">
        <v>1844.97</v>
      </c>
    </row>
    <row r="201" spans="1:2" x14ac:dyDescent="0.3">
      <c r="A201" s="62" t="s">
        <v>684</v>
      </c>
      <c r="B201" s="27">
        <v>834.08</v>
      </c>
    </row>
    <row r="202" spans="1:2" x14ac:dyDescent="0.3">
      <c r="A202" s="62" t="s">
        <v>495</v>
      </c>
      <c r="B202" s="27">
        <v>2575</v>
      </c>
    </row>
    <row r="203" spans="1:2" x14ac:dyDescent="0.3">
      <c r="A203" s="62" t="s">
        <v>685</v>
      </c>
      <c r="B203" s="27">
        <v>4449.5</v>
      </c>
    </row>
    <row r="204" spans="1:2" x14ac:dyDescent="0.3">
      <c r="A204" s="62" t="s">
        <v>686</v>
      </c>
      <c r="B204" s="27">
        <v>795.44</v>
      </c>
    </row>
    <row r="205" spans="1:2" x14ac:dyDescent="0.3">
      <c r="A205" s="62" t="s">
        <v>496</v>
      </c>
      <c r="B205" s="27">
        <v>2126.9299999999998</v>
      </c>
    </row>
    <row r="206" spans="1:2" x14ac:dyDescent="0.3">
      <c r="A206" s="62" t="s">
        <v>460</v>
      </c>
      <c r="B206" s="27">
        <v>350</v>
      </c>
    </row>
    <row r="207" spans="1:2" x14ac:dyDescent="0.3">
      <c r="A207" s="62" t="s">
        <v>687</v>
      </c>
      <c r="B207" s="27">
        <v>2422.9899999999998</v>
      </c>
    </row>
    <row r="208" spans="1:2" x14ac:dyDescent="0.3">
      <c r="A208" s="62" t="s">
        <v>497</v>
      </c>
      <c r="B208" s="27">
        <v>1769.8</v>
      </c>
    </row>
    <row r="209" spans="1:2" x14ac:dyDescent="0.3">
      <c r="A209" s="62" t="s">
        <v>688</v>
      </c>
      <c r="B209" s="27">
        <v>525</v>
      </c>
    </row>
    <row r="210" spans="1:2" x14ac:dyDescent="0.3">
      <c r="A210" s="62" t="s">
        <v>394</v>
      </c>
      <c r="B210" s="27">
        <v>295</v>
      </c>
    </row>
    <row r="211" spans="1:2" x14ac:dyDescent="0.3">
      <c r="A211" s="62" t="s">
        <v>689</v>
      </c>
      <c r="B211" s="27">
        <v>550</v>
      </c>
    </row>
    <row r="212" spans="1:2" x14ac:dyDescent="0.3">
      <c r="A212" s="62" t="s">
        <v>393</v>
      </c>
      <c r="B212" s="27">
        <v>6597.75</v>
      </c>
    </row>
    <row r="213" spans="1:2" x14ac:dyDescent="0.3">
      <c r="A213" s="62" t="s">
        <v>690</v>
      </c>
      <c r="B213" s="27">
        <v>4718</v>
      </c>
    </row>
    <row r="214" spans="1:2" x14ac:dyDescent="0.3">
      <c r="A214" s="62" t="s">
        <v>691</v>
      </c>
      <c r="B214" s="27">
        <v>1096.5</v>
      </c>
    </row>
    <row r="215" spans="1:2" x14ac:dyDescent="0.3">
      <c r="A215" s="62" t="s">
        <v>392</v>
      </c>
      <c r="B215" s="27">
        <v>7659.33</v>
      </c>
    </row>
    <row r="216" spans="1:2" x14ac:dyDescent="0.3">
      <c r="A216" s="62" t="s">
        <v>692</v>
      </c>
      <c r="B216" s="27">
        <v>3165</v>
      </c>
    </row>
    <row r="217" spans="1:2" x14ac:dyDescent="0.3">
      <c r="A217" s="62" t="s">
        <v>693</v>
      </c>
      <c r="B217" s="27">
        <v>348</v>
      </c>
    </row>
    <row r="218" spans="1:2" x14ac:dyDescent="0.3">
      <c r="A218" s="62" t="s">
        <v>694</v>
      </c>
      <c r="B218" s="27">
        <v>29.65</v>
      </c>
    </row>
    <row r="219" spans="1:2" x14ac:dyDescent="0.3">
      <c r="A219" s="62" t="s">
        <v>695</v>
      </c>
      <c r="B219" s="27">
        <v>19.989999999999998</v>
      </c>
    </row>
    <row r="220" spans="1:2" x14ac:dyDescent="0.3">
      <c r="A220" s="62" t="s">
        <v>696</v>
      </c>
      <c r="B220" s="27">
        <v>11719.34</v>
      </c>
    </row>
    <row r="221" spans="1:2" x14ac:dyDescent="0.3">
      <c r="A221" s="62" t="s">
        <v>391</v>
      </c>
      <c r="B221" s="27">
        <v>1512.79</v>
      </c>
    </row>
    <row r="222" spans="1:2" x14ac:dyDescent="0.3">
      <c r="A222" s="62" t="s">
        <v>185</v>
      </c>
      <c r="B222" s="27">
        <v>33025.31</v>
      </c>
    </row>
    <row r="223" spans="1:2" x14ac:dyDescent="0.3">
      <c r="A223" s="62" t="s">
        <v>362</v>
      </c>
      <c r="B223" s="27">
        <v>240</v>
      </c>
    </row>
    <row r="224" spans="1:2" x14ac:dyDescent="0.3">
      <c r="A224" s="62" t="s">
        <v>697</v>
      </c>
      <c r="B224" s="27">
        <v>259.64</v>
      </c>
    </row>
    <row r="225" spans="1:2" x14ac:dyDescent="0.3">
      <c r="A225" s="62" t="s">
        <v>498</v>
      </c>
      <c r="B225" s="27">
        <v>1474.56</v>
      </c>
    </row>
    <row r="226" spans="1:2" x14ac:dyDescent="0.3">
      <c r="A226" s="62" t="s">
        <v>698</v>
      </c>
      <c r="B226" s="27">
        <v>24500</v>
      </c>
    </row>
    <row r="227" spans="1:2" x14ac:dyDescent="0.3">
      <c r="A227" s="62" t="s">
        <v>499</v>
      </c>
      <c r="B227" s="27">
        <v>326.01</v>
      </c>
    </row>
    <row r="228" spans="1:2" x14ac:dyDescent="0.3">
      <c r="A228" s="62" t="s">
        <v>390</v>
      </c>
      <c r="B228" s="27">
        <v>910</v>
      </c>
    </row>
    <row r="229" spans="1:2" x14ac:dyDescent="0.3">
      <c r="A229" s="62" t="s">
        <v>699</v>
      </c>
      <c r="B229" s="27">
        <v>110</v>
      </c>
    </row>
    <row r="230" spans="1:2" x14ac:dyDescent="0.3">
      <c r="A230" s="62" t="s">
        <v>700</v>
      </c>
      <c r="B230" s="27">
        <v>754</v>
      </c>
    </row>
    <row r="231" spans="1:2" x14ac:dyDescent="0.3">
      <c r="A231" s="62" t="s">
        <v>455</v>
      </c>
      <c r="B231" s="27">
        <v>993.86</v>
      </c>
    </row>
    <row r="232" spans="1:2" x14ac:dyDescent="0.3">
      <c r="A232" s="62" t="s">
        <v>389</v>
      </c>
      <c r="B232" s="27">
        <v>1036.1199999999999</v>
      </c>
    </row>
    <row r="233" spans="1:2" x14ac:dyDescent="0.3">
      <c r="A233" s="62" t="s">
        <v>471</v>
      </c>
      <c r="B233" s="27">
        <v>85.22</v>
      </c>
    </row>
    <row r="234" spans="1:2" x14ac:dyDescent="0.3">
      <c r="A234" s="62" t="s">
        <v>701</v>
      </c>
      <c r="B234" s="27">
        <v>21660</v>
      </c>
    </row>
    <row r="235" spans="1:2" x14ac:dyDescent="0.3">
      <c r="A235" s="62" t="s">
        <v>500</v>
      </c>
      <c r="B235" s="27">
        <v>54.65</v>
      </c>
    </row>
    <row r="236" spans="1:2" x14ac:dyDescent="0.3">
      <c r="A236" s="62" t="s">
        <v>702</v>
      </c>
      <c r="B236" s="27">
        <v>3455.93</v>
      </c>
    </row>
    <row r="237" spans="1:2" x14ac:dyDescent="0.3">
      <c r="A237" s="62" t="s">
        <v>703</v>
      </c>
      <c r="B237" s="27">
        <v>818.26</v>
      </c>
    </row>
    <row r="238" spans="1:2" x14ac:dyDescent="0.3">
      <c r="A238" s="62" t="s">
        <v>704</v>
      </c>
      <c r="B238" s="27">
        <v>2817.44</v>
      </c>
    </row>
    <row r="239" spans="1:2" x14ac:dyDescent="0.3">
      <c r="A239" s="62" t="s">
        <v>705</v>
      </c>
      <c r="B239" s="27">
        <v>13000</v>
      </c>
    </row>
    <row r="240" spans="1:2" x14ac:dyDescent="0.3">
      <c r="A240" s="62" t="s">
        <v>706</v>
      </c>
      <c r="B240" s="27">
        <v>9.7200000000000006</v>
      </c>
    </row>
    <row r="241" spans="1:2" x14ac:dyDescent="0.3">
      <c r="A241" s="62" t="s">
        <v>707</v>
      </c>
      <c r="B241" s="27">
        <v>3268.8</v>
      </c>
    </row>
    <row r="242" spans="1:2" x14ac:dyDescent="0.3">
      <c r="A242" s="62" t="s">
        <v>708</v>
      </c>
      <c r="B242" s="27">
        <v>6660.42</v>
      </c>
    </row>
    <row r="243" spans="1:2" x14ac:dyDescent="0.3">
      <c r="A243" s="62" t="s">
        <v>709</v>
      </c>
      <c r="B243" s="27">
        <v>972</v>
      </c>
    </row>
    <row r="244" spans="1:2" x14ac:dyDescent="0.3">
      <c r="A244" s="62" t="s">
        <v>710</v>
      </c>
      <c r="B244" s="27">
        <v>304.55</v>
      </c>
    </row>
    <row r="245" spans="1:2" x14ac:dyDescent="0.3">
      <c r="A245" s="62" t="s">
        <v>711</v>
      </c>
      <c r="B245" s="27">
        <v>286.31</v>
      </c>
    </row>
    <row r="246" spans="1:2" x14ac:dyDescent="0.3">
      <c r="A246" s="62" t="s">
        <v>712</v>
      </c>
      <c r="B246" s="27">
        <v>22175</v>
      </c>
    </row>
    <row r="247" spans="1:2" x14ac:dyDescent="0.3">
      <c r="A247" s="62" t="s">
        <v>713</v>
      </c>
      <c r="B247" s="27">
        <v>605.16999999999996</v>
      </c>
    </row>
    <row r="248" spans="1:2" x14ac:dyDescent="0.3">
      <c r="A248" s="62" t="s">
        <v>714</v>
      </c>
      <c r="B248" s="27">
        <v>485.74</v>
      </c>
    </row>
    <row r="249" spans="1:2" x14ac:dyDescent="0.3">
      <c r="A249" s="62" t="s">
        <v>715</v>
      </c>
      <c r="B249" s="27">
        <v>41.99</v>
      </c>
    </row>
    <row r="250" spans="1:2" x14ac:dyDescent="0.3">
      <c r="A250" s="62" t="s">
        <v>716</v>
      </c>
      <c r="B250" s="27">
        <v>35.479999999999997</v>
      </c>
    </row>
    <row r="251" spans="1:2" x14ac:dyDescent="0.3">
      <c r="A251" s="62" t="s">
        <v>717</v>
      </c>
      <c r="B251" s="27">
        <v>116.22</v>
      </c>
    </row>
    <row r="252" spans="1:2" x14ac:dyDescent="0.3">
      <c r="A252" s="62" t="s">
        <v>718</v>
      </c>
      <c r="B252" s="27">
        <v>81.59</v>
      </c>
    </row>
    <row r="253" spans="1:2" x14ac:dyDescent="0.3">
      <c r="A253" s="62" t="s">
        <v>719</v>
      </c>
      <c r="B253" s="27">
        <v>3375</v>
      </c>
    </row>
    <row r="254" spans="1:2" x14ac:dyDescent="0.3">
      <c r="A254" s="62" t="s">
        <v>720</v>
      </c>
      <c r="B254" s="27">
        <v>111.96</v>
      </c>
    </row>
    <row r="255" spans="1:2" x14ac:dyDescent="0.3">
      <c r="A255" s="62" t="s">
        <v>721</v>
      </c>
      <c r="B255" s="27">
        <v>1450</v>
      </c>
    </row>
    <row r="256" spans="1:2" x14ac:dyDescent="0.3">
      <c r="A256" s="62" t="s">
        <v>722</v>
      </c>
      <c r="B256" s="27">
        <v>127</v>
      </c>
    </row>
    <row r="257" spans="1:2" x14ac:dyDescent="0.3">
      <c r="A257" s="62" t="s">
        <v>723</v>
      </c>
      <c r="B257" s="27">
        <v>5000</v>
      </c>
    </row>
    <row r="258" spans="1:2" x14ac:dyDescent="0.3">
      <c r="A258" s="62" t="s">
        <v>724</v>
      </c>
      <c r="B258" s="27">
        <v>11450</v>
      </c>
    </row>
    <row r="259" spans="1:2" x14ac:dyDescent="0.3">
      <c r="A259" s="62" t="s">
        <v>725</v>
      </c>
      <c r="B259" s="27">
        <v>198.8</v>
      </c>
    </row>
    <row r="260" spans="1:2" x14ac:dyDescent="0.3">
      <c r="A260" s="62" t="s">
        <v>726</v>
      </c>
      <c r="B260" s="27">
        <v>497.58</v>
      </c>
    </row>
    <row r="261" spans="1:2" x14ac:dyDescent="0.3">
      <c r="A261" s="62" t="s">
        <v>501</v>
      </c>
      <c r="B261" s="27">
        <v>757.5</v>
      </c>
    </row>
    <row r="262" spans="1:2" x14ac:dyDescent="0.3">
      <c r="A262" s="62" t="s">
        <v>727</v>
      </c>
      <c r="B262" s="27">
        <v>20</v>
      </c>
    </row>
    <row r="263" spans="1:2" x14ac:dyDescent="0.3">
      <c r="A263" s="62" t="s">
        <v>728</v>
      </c>
      <c r="B263" s="27">
        <v>156.41</v>
      </c>
    </row>
    <row r="264" spans="1:2" x14ac:dyDescent="0.3">
      <c r="A264" s="62" t="s">
        <v>729</v>
      </c>
      <c r="B264" s="27">
        <v>4146.42</v>
      </c>
    </row>
    <row r="265" spans="1:2" x14ac:dyDescent="0.3">
      <c r="A265" s="62" t="s">
        <v>730</v>
      </c>
      <c r="B265" s="27">
        <v>271.14999999999998</v>
      </c>
    </row>
    <row r="266" spans="1:2" x14ac:dyDescent="0.3">
      <c r="A266" s="62" t="s">
        <v>731</v>
      </c>
      <c r="B266" s="27">
        <v>1800</v>
      </c>
    </row>
    <row r="267" spans="1:2" x14ac:dyDescent="0.3">
      <c r="A267" s="62" t="s">
        <v>372</v>
      </c>
      <c r="B267" s="27">
        <v>11295.61</v>
      </c>
    </row>
    <row r="268" spans="1:2" x14ac:dyDescent="0.3">
      <c r="A268" s="62" t="s">
        <v>732</v>
      </c>
      <c r="B268" s="27">
        <v>379</v>
      </c>
    </row>
    <row r="269" spans="1:2" x14ac:dyDescent="0.3">
      <c r="A269" s="62" t="s">
        <v>733</v>
      </c>
      <c r="B269" s="27">
        <v>2500</v>
      </c>
    </row>
    <row r="270" spans="1:2" x14ac:dyDescent="0.3">
      <c r="A270" s="62" t="s">
        <v>734</v>
      </c>
      <c r="B270" s="27">
        <v>222.82</v>
      </c>
    </row>
    <row r="271" spans="1:2" x14ac:dyDescent="0.3">
      <c r="A271" s="62" t="s">
        <v>371</v>
      </c>
      <c r="B271" s="27">
        <v>4990</v>
      </c>
    </row>
    <row r="272" spans="1:2" x14ac:dyDescent="0.3">
      <c r="A272" s="62" t="s">
        <v>735</v>
      </c>
      <c r="B272" s="27">
        <v>481.45</v>
      </c>
    </row>
    <row r="273" spans="1:2" x14ac:dyDescent="0.3">
      <c r="A273" s="62" t="s">
        <v>736</v>
      </c>
      <c r="B273" s="27">
        <v>57160</v>
      </c>
    </row>
    <row r="274" spans="1:2" x14ac:dyDescent="0.3">
      <c r="A274" s="62" t="s">
        <v>388</v>
      </c>
      <c r="B274" s="27">
        <v>2974.11</v>
      </c>
    </row>
    <row r="275" spans="1:2" x14ac:dyDescent="0.3">
      <c r="A275" s="62" t="s">
        <v>737</v>
      </c>
      <c r="B275" s="27">
        <v>223.78</v>
      </c>
    </row>
    <row r="276" spans="1:2" x14ac:dyDescent="0.3">
      <c r="A276" s="62" t="s">
        <v>738</v>
      </c>
      <c r="B276" s="27">
        <v>7500</v>
      </c>
    </row>
    <row r="277" spans="1:2" x14ac:dyDescent="0.3">
      <c r="A277" s="62" t="s">
        <v>502</v>
      </c>
      <c r="B277" s="27">
        <v>6415.8</v>
      </c>
    </row>
    <row r="278" spans="1:2" x14ac:dyDescent="0.3">
      <c r="A278" s="62" t="s">
        <v>370</v>
      </c>
      <c r="B278" s="27">
        <v>730</v>
      </c>
    </row>
    <row r="279" spans="1:2" x14ac:dyDescent="0.3">
      <c r="A279" s="62" t="s">
        <v>387</v>
      </c>
      <c r="B279" s="27">
        <v>712</v>
      </c>
    </row>
    <row r="280" spans="1:2" x14ac:dyDescent="0.3">
      <c r="A280" s="62" t="s">
        <v>739</v>
      </c>
      <c r="B280" s="27">
        <v>24.49</v>
      </c>
    </row>
    <row r="281" spans="1:2" x14ac:dyDescent="0.3">
      <c r="A281" s="62" t="s">
        <v>740</v>
      </c>
      <c r="B281" s="27">
        <v>926.35</v>
      </c>
    </row>
    <row r="282" spans="1:2" x14ac:dyDescent="0.3">
      <c r="A282" s="62" t="s">
        <v>741</v>
      </c>
      <c r="B282" s="27">
        <v>556.95000000000005</v>
      </c>
    </row>
    <row r="283" spans="1:2" x14ac:dyDescent="0.3">
      <c r="A283" s="62" t="s">
        <v>742</v>
      </c>
      <c r="B283" s="27">
        <v>1500.75</v>
      </c>
    </row>
    <row r="284" spans="1:2" x14ac:dyDescent="0.3">
      <c r="A284" s="62" t="s">
        <v>369</v>
      </c>
      <c r="B284" s="27">
        <v>4960</v>
      </c>
    </row>
    <row r="285" spans="1:2" x14ac:dyDescent="0.3">
      <c r="A285" s="62" t="s">
        <v>743</v>
      </c>
      <c r="B285" s="27">
        <v>472</v>
      </c>
    </row>
    <row r="286" spans="1:2" x14ac:dyDescent="0.3">
      <c r="A286" s="62" t="s">
        <v>744</v>
      </c>
      <c r="B286" s="27">
        <v>1374.74</v>
      </c>
    </row>
    <row r="287" spans="1:2" x14ac:dyDescent="0.3">
      <c r="A287" s="62" t="s">
        <v>386</v>
      </c>
      <c r="B287" s="27">
        <v>33754.769999999997</v>
      </c>
    </row>
    <row r="288" spans="1:2" x14ac:dyDescent="0.3">
      <c r="A288" s="62" t="s">
        <v>745</v>
      </c>
      <c r="B288" s="27">
        <v>1262.28</v>
      </c>
    </row>
    <row r="289" spans="1:2" x14ac:dyDescent="0.3">
      <c r="A289" s="62" t="s">
        <v>503</v>
      </c>
      <c r="B289" s="27">
        <v>10076.51</v>
      </c>
    </row>
    <row r="290" spans="1:2" x14ac:dyDescent="0.3">
      <c r="A290" s="62" t="s">
        <v>504</v>
      </c>
      <c r="B290" s="27">
        <v>2600</v>
      </c>
    </row>
    <row r="291" spans="1:2" x14ac:dyDescent="0.3">
      <c r="A291" s="62" t="s">
        <v>746</v>
      </c>
      <c r="B291" s="27">
        <v>1197.06</v>
      </c>
    </row>
    <row r="292" spans="1:2" x14ac:dyDescent="0.3">
      <c r="A292" s="62" t="s">
        <v>747</v>
      </c>
      <c r="B292" s="27">
        <v>17000</v>
      </c>
    </row>
    <row r="293" spans="1:2" x14ac:dyDescent="0.3">
      <c r="A293" s="62" t="s">
        <v>505</v>
      </c>
      <c r="B293" s="27">
        <v>800</v>
      </c>
    </row>
    <row r="294" spans="1:2" x14ac:dyDescent="0.3">
      <c r="A294" s="62" t="s">
        <v>385</v>
      </c>
      <c r="B294" s="27">
        <v>20360.18</v>
      </c>
    </row>
    <row r="295" spans="1:2" x14ac:dyDescent="0.3">
      <c r="A295" s="62" t="s">
        <v>748</v>
      </c>
      <c r="B295" s="27">
        <v>2500</v>
      </c>
    </row>
    <row r="296" spans="1:2" x14ac:dyDescent="0.3">
      <c r="A296" s="62" t="s">
        <v>749</v>
      </c>
      <c r="B296" s="27">
        <v>962.13</v>
      </c>
    </row>
    <row r="297" spans="1:2" x14ac:dyDescent="0.3">
      <c r="A297" s="62" t="s">
        <v>750</v>
      </c>
      <c r="B297" s="27">
        <v>1875</v>
      </c>
    </row>
    <row r="298" spans="1:2" x14ac:dyDescent="0.3">
      <c r="A298" s="62" t="s">
        <v>751</v>
      </c>
      <c r="B298" s="27">
        <v>250</v>
      </c>
    </row>
    <row r="299" spans="1:2" x14ac:dyDescent="0.3">
      <c r="A299" s="62" t="s">
        <v>752</v>
      </c>
      <c r="B299" s="27">
        <v>2056.6799999999998</v>
      </c>
    </row>
    <row r="300" spans="1:2" x14ac:dyDescent="0.3">
      <c r="A300" s="62" t="s">
        <v>753</v>
      </c>
      <c r="B300" s="27">
        <v>2116</v>
      </c>
    </row>
    <row r="301" spans="1:2" x14ac:dyDescent="0.3">
      <c r="A301" s="62" t="s">
        <v>754</v>
      </c>
      <c r="B301" s="27">
        <v>290.81</v>
      </c>
    </row>
    <row r="302" spans="1:2" x14ac:dyDescent="0.3">
      <c r="A302" s="62" t="s">
        <v>755</v>
      </c>
      <c r="B302" s="27">
        <v>20.49</v>
      </c>
    </row>
    <row r="303" spans="1:2" x14ac:dyDescent="0.3">
      <c r="A303" s="62" t="s">
        <v>756</v>
      </c>
      <c r="B303" s="27">
        <v>822.45</v>
      </c>
    </row>
    <row r="304" spans="1:2" x14ac:dyDescent="0.3">
      <c r="A304" s="62" t="s">
        <v>368</v>
      </c>
      <c r="B304" s="27">
        <v>18435.810000000001</v>
      </c>
    </row>
    <row r="305" spans="1:2" x14ac:dyDescent="0.3">
      <c r="A305" s="62" t="s">
        <v>506</v>
      </c>
      <c r="B305" s="27">
        <v>3380</v>
      </c>
    </row>
    <row r="306" spans="1:2" x14ac:dyDescent="0.3">
      <c r="A306" s="62" t="s">
        <v>757</v>
      </c>
      <c r="B306" s="27">
        <v>20</v>
      </c>
    </row>
    <row r="307" spans="1:2" x14ac:dyDescent="0.3">
      <c r="A307" s="62" t="s">
        <v>758</v>
      </c>
      <c r="B307" s="27">
        <v>1200</v>
      </c>
    </row>
    <row r="308" spans="1:2" x14ac:dyDescent="0.3">
      <c r="A308" s="62" t="s">
        <v>759</v>
      </c>
      <c r="B308" s="27">
        <v>650.72</v>
      </c>
    </row>
    <row r="309" spans="1:2" x14ac:dyDescent="0.3">
      <c r="A309" s="62" t="s">
        <v>456</v>
      </c>
      <c r="B309" s="27">
        <v>143</v>
      </c>
    </row>
    <row r="310" spans="1:2" x14ac:dyDescent="0.3">
      <c r="A310" s="62" t="s">
        <v>760</v>
      </c>
      <c r="B310" s="27">
        <v>2500</v>
      </c>
    </row>
    <row r="311" spans="1:2" x14ac:dyDescent="0.3">
      <c r="A311" s="62" t="s">
        <v>761</v>
      </c>
      <c r="B311" s="27">
        <v>2981.43</v>
      </c>
    </row>
    <row r="312" spans="1:2" x14ac:dyDescent="0.3">
      <c r="A312" s="62" t="s">
        <v>762</v>
      </c>
      <c r="B312" s="27">
        <v>665.65</v>
      </c>
    </row>
    <row r="313" spans="1:2" x14ac:dyDescent="0.3">
      <c r="A313" s="62" t="s">
        <v>763</v>
      </c>
      <c r="B313" s="27">
        <v>67.84</v>
      </c>
    </row>
    <row r="314" spans="1:2" x14ac:dyDescent="0.3">
      <c r="A314" s="62" t="s">
        <v>378</v>
      </c>
      <c r="B314" s="27">
        <v>30623.9</v>
      </c>
    </row>
    <row r="315" spans="1:2" x14ac:dyDescent="0.3">
      <c r="A315" s="62" t="s">
        <v>764</v>
      </c>
      <c r="B315" s="27">
        <v>4550</v>
      </c>
    </row>
    <row r="316" spans="1:2" x14ac:dyDescent="0.3">
      <c r="A316" s="62" t="s">
        <v>457</v>
      </c>
      <c r="B316" s="27">
        <v>5638.67</v>
      </c>
    </row>
    <row r="317" spans="1:2" x14ac:dyDescent="0.3">
      <c r="A317" s="62" t="s">
        <v>765</v>
      </c>
      <c r="B317" s="27">
        <v>29.98</v>
      </c>
    </row>
    <row r="318" spans="1:2" x14ac:dyDescent="0.3">
      <c r="A318" s="62" t="s">
        <v>461</v>
      </c>
      <c r="B318" s="27">
        <v>95274.18</v>
      </c>
    </row>
    <row r="319" spans="1:2" x14ac:dyDescent="0.3">
      <c r="A319" s="62" t="s">
        <v>766</v>
      </c>
      <c r="B319" s="27">
        <v>37.659999999999997</v>
      </c>
    </row>
    <row r="320" spans="1:2" x14ac:dyDescent="0.3">
      <c r="A320" s="62" t="s">
        <v>507</v>
      </c>
      <c r="B320" s="27">
        <v>170</v>
      </c>
    </row>
    <row r="321" spans="1:2" x14ac:dyDescent="0.3">
      <c r="A321" s="62" t="s">
        <v>384</v>
      </c>
      <c r="B321" s="27">
        <v>10460.25</v>
      </c>
    </row>
    <row r="322" spans="1:2" x14ac:dyDescent="0.3">
      <c r="A322" s="62" t="s">
        <v>767</v>
      </c>
      <c r="B322" s="27">
        <v>127.49</v>
      </c>
    </row>
    <row r="323" spans="1:2" x14ac:dyDescent="0.3">
      <c r="A323" s="62" t="s">
        <v>768</v>
      </c>
      <c r="B323" s="27">
        <v>4489.1899999999996</v>
      </c>
    </row>
    <row r="324" spans="1:2" x14ac:dyDescent="0.3">
      <c r="A324" s="62" t="s">
        <v>508</v>
      </c>
      <c r="B324" s="27">
        <v>323</v>
      </c>
    </row>
    <row r="325" spans="1:2" x14ac:dyDescent="0.3">
      <c r="A325" s="62" t="s">
        <v>769</v>
      </c>
      <c r="B325" s="27">
        <v>53270</v>
      </c>
    </row>
    <row r="326" spans="1:2" x14ac:dyDescent="0.3">
      <c r="A326" s="62" t="s">
        <v>770</v>
      </c>
      <c r="B326" s="27">
        <v>237.5</v>
      </c>
    </row>
    <row r="327" spans="1:2" x14ac:dyDescent="0.3">
      <c r="A327" s="62" t="s">
        <v>771</v>
      </c>
      <c r="B327" s="27">
        <v>1019.9</v>
      </c>
    </row>
    <row r="328" spans="1:2" x14ac:dyDescent="0.3">
      <c r="A328" s="62" t="s">
        <v>772</v>
      </c>
      <c r="B328" s="27">
        <v>250</v>
      </c>
    </row>
    <row r="329" spans="1:2" x14ac:dyDescent="0.3">
      <c r="A329" s="62" t="s">
        <v>773</v>
      </c>
      <c r="B329" s="27">
        <v>480.31</v>
      </c>
    </row>
    <row r="330" spans="1:2" x14ac:dyDescent="0.3">
      <c r="A330" s="62" t="s">
        <v>774</v>
      </c>
      <c r="B330" s="27">
        <v>12773</v>
      </c>
    </row>
    <row r="331" spans="1:2" x14ac:dyDescent="0.3">
      <c r="A331" s="62" t="s">
        <v>775</v>
      </c>
      <c r="B331" s="27">
        <v>705</v>
      </c>
    </row>
    <row r="332" spans="1:2" x14ac:dyDescent="0.3">
      <c r="A332" s="62" t="s">
        <v>776</v>
      </c>
      <c r="B332" s="27">
        <v>261.87</v>
      </c>
    </row>
    <row r="333" spans="1:2" x14ac:dyDescent="0.3">
      <c r="A333" s="62" t="s">
        <v>777</v>
      </c>
      <c r="B333" s="27">
        <v>7046</v>
      </c>
    </row>
    <row r="334" spans="1:2" x14ac:dyDescent="0.3">
      <c r="A334" s="62" t="s">
        <v>778</v>
      </c>
      <c r="B334" s="27">
        <v>42.32</v>
      </c>
    </row>
    <row r="335" spans="1:2" x14ac:dyDescent="0.3">
      <c r="A335" s="62" t="s">
        <v>509</v>
      </c>
      <c r="B335" s="27">
        <v>35280</v>
      </c>
    </row>
    <row r="336" spans="1:2" x14ac:dyDescent="0.3">
      <c r="A336" s="62" t="s">
        <v>779</v>
      </c>
      <c r="B336" s="27">
        <v>2945</v>
      </c>
    </row>
    <row r="337" spans="1:2" x14ac:dyDescent="0.3">
      <c r="A337" s="62" t="s">
        <v>383</v>
      </c>
      <c r="B337" s="27">
        <v>4428.1000000000004</v>
      </c>
    </row>
    <row r="338" spans="1:2" x14ac:dyDescent="0.3">
      <c r="A338" s="62" t="s">
        <v>780</v>
      </c>
      <c r="B338" s="27">
        <v>41627.919999999998</v>
      </c>
    </row>
    <row r="339" spans="1:2" x14ac:dyDescent="0.3">
      <c r="A339" s="62" t="s">
        <v>781</v>
      </c>
      <c r="B339" s="27">
        <v>1360.5</v>
      </c>
    </row>
    <row r="340" spans="1:2" x14ac:dyDescent="0.3">
      <c r="A340" s="62" t="s">
        <v>782</v>
      </c>
      <c r="B340" s="27">
        <v>5272.06</v>
      </c>
    </row>
    <row r="341" spans="1:2" x14ac:dyDescent="0.3">
      <c r="A341" s="62" t="s">
        <v>510</v>
      </c>
      <c r="B341" s="27">
        <v>477.8</v>
      </c>
    </row>
    <row r="342" spans="1:2" x14ac:dyDescent="0.3">
      <c r="A342" s="62" t="s">
        <v>367</v>
      </c>
      <c r="B342" s="27">
        <v>2135</v>
      </c>
    </row>
    <row r="343" spans="1:2" x14ac:dyDescent="0.3">
      <c r="A343" s="62" t="s">
        <v>783</v>
      </c>
      <c r="B343" s="27">
        <v>537.29</v>
      </c>
    </row>
    <row r="344" spans="1:2" x14ac:dyDescent="0.3">
      <c r="A344" s="62" t="s">
        <v>784</v>
      </c>
      <c r="B344" s="27">
        <v>5167</v>
      </c>
    </row>
    <row r="345" spans="1:2" x14ac:dyDescent="0.3">
      <c r="A345" s="62" t="s">
        <v>785</v>
      </c>
      <c r="B345" s="27">
        <v>575.4</v>
      </c>
    </row>
    <row r="346" spans="1:2" x14ac:dyDescent="0.3">
      <c r="A346" s="62" t="s">
        <v>786</v>
      </c>
      <c r="B346" s="27">
        <v>289.94</v>
      </c>
    </row>
    <row r="347" spans="1:2" x14ac:dyDescent="0.3">
      <c r="A347" s="62" t="s">
        <v>511</v>
      </c>
      <c r="B347" s="27">
        <v>15967</v>
      </c>
    </row>
    <row r="348" spans="1:2" x14ac:dyDescent="0.3">
      <c r="A348" s="62" t="s">
        <v>787</v>
      </c>
      <c r="B348" s="27">
        <v>909.3</v>
      </c>
    </row>
    <row r="349" spans="1:2" x14ac:dyDescent="0.3">
      <c r="A349" s="62" t="s">
        <v>788</v>
      </c>
      <c r="B349" s="27">
        <v>1712.38</v>
      </c>
    </row>
    <row r="350" spans="1:2" x14ac:dyDescent="0.3">
      <c r="A350" s="62" t="s">
        <v>789</v>
      </c>
      <c r="B350" s="27">
        <v>1685.8</v>
      </c>
    </row>
    <row r="351" spans="1:2" x14ac:dyDescent="0.3">
      <c r="A351" s="62" t="s">
        <v>462</v>
      </c>
      <c r="B351" s="27">
        <v>12400</v>
      </c>
    </row>
    <row r="352" spans="1:2" x14ac:dyDescent="0.3">
      <c r="A352" s="62" t="s">
        <v>790</v>
      </c>
      <c r="B352" s="27">
        <v>305.76</v>
      </c>
    </row>
    <row r="353" spans="1:2" x14ac:dyDescent="0.3">
      <c r="A353" s="62" t="s">
        <v>791</v>
      </c>
      <c r="B353" s="27">
        <v>35.69</v>
      </c>
    </row>
    <row r="354" spans="1:2" x14ac:dyDescent="0.3">
      <c r="A354" s="62" t="s">
        <v>792</v>
      </c>
      <c r="B354" s="27">
        <v>54856.4</v>
      </c>
    </row>
    <row r="355" spans="1:2" x14ac:dyDescent="0.3">
      <c r="A355" s="62" t="s">
        <v>793</v>
      </c>
      <c r="B355" s="27">
        <v>145.19999999999999</v>
      </c>
    </row>
    <row r="356" spans="1:2" x14ac:dyDescent="0.3">
      <c r="A356" s="62" t="s">
        <v>794</v>
      </c>
      <c r="B356" s="27">
        <v>500</v>
      </c>
    </row>
    <row r="357" spans="1:2" x14ac:dyDescent="0.3">
      <c r="A357" s="62" t="s">
        <v>364</v>
      </c>
      <c r="B357" s="27">
        <v>4887.5</v>
      </c>
    </row>
    <row r="358" spans="1:2" x14ac:dyDescent="0.3">
      <c r="A358" s="62" t="s">
        <v>795</v>
      </c>
      <c r="B358" s="27">
        <v>218</v>
      </c>
    </row>
    <row r="359" spans="1:2" x14ac:dyDescent="0.3">
      <c r="A359" s="62" t="s">
        <v>796</v>
      </c>
      <c r="B359" s="27">
        <v>11000</v>
      </c>
    </row>
    <row r="360" spans="1:2" x14ac:dyDescent="0.3">
      <c r="A360" s="62" t="s">
        <v>797</v>
      </c>
      <c r="B360" s="27">
        <v>68.239999999999995</v>
      </c>
    </row>
    <row r="361" spans="1:2" x14ac:dyDescent="0.3">
      <c r="A361" s="62" t="s">
        <v>798</v>
      </c>
      <c r="B361" s="27">
        <v>392.65</v>
      </c>
    </row>
    <row r="362" spans="1:2" x14ac:dyDescent="0.3">
      <c r="A362" s="62" t="s">
        <v>799</v>
      </c>
      <c r="B362" s="27">
        <v>45600</v>
      </c>
    </row>
    <row r="363" spans="1:2" x14ac:dyDescent="0.3">
      <c r="A363" s="62" t="s">
        <v>800</v>
      </c>
      <c r="B363" s="27">
        <v>10000</v>
      </c>
    </row>
    <row r="364" spans="1:2" x14ac:dyDescent="0.3">
      <c r="A364" s="62" t="s">
        <v>801</v>
      </c>
      <c r="B364" s="27">
        <v>8875</v>
      </c>
    </row>
    <row r="365" spans="1:2" x14ac:dyDescent="0.3">
      <c r="A365" s="62" t="s">
        <v>802</v>
      </c>
      <c r="B365" s="27">
        <v>41202</v>
      </c>
    </row>
    <row r="366" spans="1:2" x14ac:dyDescent="0.3">
      <c r="A366" s="62" t="s">
        <v>803</v>
      </c>
      <c r="B366" s="27">
        <v>27985</v>
      </c>
    </row>
    <row r="367" spans="1:2" x14ac:dyDescent="0.3">
      <c r="A367" s="62" t="s">
        <v>804</v>
      </c>
      <c r="B367" s="27">
        <v>26500</v>
      </c>
    </row>
    <row r="368" spans="1:2" x14ac:dyDescent="0.3">
      <c r="A368" s="62" t="s">
        <v>805</v>
      </c>
      <c r="B368" s="27">
        <v>1913.89</v>
      </c>
    </row>
    <row r="369" spans="1:2" x14ac:dyDescent="0.3">
      <c r="A369" s="62" t="s">
        <v>806</v>
      </c>
      <c r="B369" s="27">
        <v>4000</v>
      </c>
    </row>
    <row r="370" spans="1:2" x14ac:dyDescent="0.3">
      <c r="A370" s="62" t="s">
        <v>807</v>
      </c>
      <c r="B370" s="27">
        <v>417.67</v>
      </c>
    </row>
    <row r="371" spans="1:2" x14ac:dyDescent="0.3">
      <c r="A371" s="62" t="s">
        <v>808</v>
      </c>
      <c r="B371" s="27">
        <v>190</v>
      </c>
    </row>
    <row r="372" spans="1:2" x14ac:dyDescent="0.3">
      <c r="A372" s="62" t="s">
        <v>458</v>
      </c>
      <c r="B372" s="27">
        <v>2134.23</v>
      </c>
    </row>
    <row r="373" spans="1:2" x14ac:dyDescent="0.3">
      <c r="A373" s="62" t="s">
        <v>512</v>
      </c>
      <c r="B373" s="27">
        <v>355</v>
      </c>
    </row>
    <row r="374" spans="1:2" x14ac:dyDescent="0.3">
      <c r="A374" s="62" t="s">
        <v>382</v>
      </c>
      <c r="B374" s="27">
        <v>3293</v>
      </c>
    </row>
    <row r="375" spans="1:2" x14ac:dyDescent="0.3">
      <c r="A375" s="62" t="s">
        <v>366</v>
      </c>
      <c r="B375" s="27">
        <v>1500</v>
      </c>
    </row>
    <row r="376" spans="1:2" x14ac:dyDescent="0.3">
      <c r="A376" s="62" t="s">
        <v>809</v>
      </c>
      <c r="B376" s="27">
        <v>399.89</v>
      </c>
    </row>
    <row r="377" spans="1:2" x14ac:dyDescent="0.3">
      <c r="A377" s="62" t="s">
        <v>810</v>
      </c>
      <c r="B377" s="27">
        <v>40.950000000000003</v>
      </c>
    </row>
    <row r="378" spans="1:2" x14ac:dyDescent="0.3">
      <c r="A378" s="62" t="s">
        <v>811</v>
      </c>
      <c r="B378" s="27">
        <v>120.43</v>
      </c>
    </row>
    <row r="379" spans="1:2" x14ac:dyDescent="0.3">
      <c r="A379" s="62" t="s">
        <v>812</v>
      </c>
      <c r="B379" s="27">
        <v>3029.4</v>
      </c>
    </row>
    <row r="380" spans="1:2" x14ac:dyDescent="0.3">
      <c r="A380" s="62" t="s">
        <v>813</v>
      </c>
      <c r="B380" s="27">
        <v>41.82</v>
      </c>
    </row>
    <row r="381" spans="1:2" x14ac:dyDescent="0.3">
      <c r="A381" s="62" t="s">
        <v>459</v>
      </c>
      <c r="B381" s="27">
        <v>222.42</v>
      </c>
    </row>
    <row r="382" spans="1:2" x14ac:dyDescent="0.3">
      <c r="A382" s="62" t="s">
        <v>814</v>
      </c>
      <c r="B382" s="27">
        <v>1500</v>
      </c>
    </row>
    <row r="383" spans="1:2" x14ac:dyDescent="0.3">
      <c r="A383" s="62" t="s">
        <v>513</v>
      </c>
      <c r="B383" s="27">
        <v>4038.16</v>
      </c>
    </row>
    <row r="384" spans="1:2" x14ac:dyDescent="0.3">
      <c r="A384" s="62" t="s">
        <v>815</v>
      </c>
      <c r="B384" s="27">
        <v>8254.4</v>
      </c>
    </row>
    <row r="385" spans="1:2" x14ac:dyDescent="0.3">
      <c r="A385" s="62" t="s">
        <v>816</v>
      </c>
      <c r="B385" s="27">
        <v>437.99</v>
      </c>
    </row>
    <row r="386" spans="1:2" x14ac:dyDescent="0.3">
      <c r="A386" s="62" t="s">
        <v>817</v>
      </c>
      <c r="B386" s="27">
        <v>7195</v>
      </c>
    </row>
    <row r="387" spans="1:2" x14ac:dyDescent="0.3">
      <c r="A387" s="62" t="s">
        <v>381</v>
      </c>
      <c r="B387" s="27">
        <v>752.19</v>
      </c>
    </row>
    <row r="388" spans="1:2" x14ac:dyDescent="0.3">
      <c r="A388" s="62" t="s">
        <v>514</v>
      </c>
      <c r="B388" s="27">
        <v>2000</v>
      </c>
    </row>
    <row r="389" spans="1:2" x14ac:dyDescent="0.3">
      <c r="A389" s="62" t="s">
        <v>818</v>
      </c>
      <c r="B389" s="27">
        <v>7704.77</v>
      </c>
    </row>
    <row r="390" spans="1:2" x14ac:dyDescent="0.3">
      <c r="A390" s="62" t="s">
        <v>819</v>
      </c>
      <c r="B390" s="27">
        <v>410.97</v>
      </c>
    </row>
    <row r="391" spans="1:2" x14ac:dyDescent="0.3">
      <c r="A391" s="62" t="s">
        <v>820</v>
      </c>
      <c r="B391" s="27">
        <v>28</v>
      </c>
    </row>
    <row r="392" spans="1:2" x14ac:dyDescent="0.3">
      <c r="A392" s="62" t="s">
        <v>463</v>
      </c>
      <c r="B392" s="27">
        <v>7500</v>
      </c>
    </row>
    <row r="393" spans="1:2" x14ac:dyDescent="0.3">
      <c r="A393" s="62" t="s">
        <v>380</v>
      </c>
      <c r="B393" s="27">
        <v>309</v>
      </c>
    </row>
    <row r="394" spans="1:2" x14ac:dyDescent="0.3">
      <c r="A394" s="62" t="s">
        <v>515</v>
      </c>
      <c r="B394" s="27">
        <v>371</v>
      </c>
    </row>
    <row r="395" spans="1:2" x14ac:dyDescent="0.3">
      <c r="A395" s="62" t="s">
        <v>821</v>
      </c>
      <c r="B395" s="27">
        <v>2553.25</v>
      </c>
    </row>
    <row r="396" spans="1:2" x14ac:dyDescent="0.3">
      <c r="A396" s="62" t="s">
        <v>822</v>
      </c>
      <c r="B396" s="27">
        <v>25.34</v>
      </c>
    </row>
    <row r="397" spans="1:2" x14ac:dyDescent="0.3">
      <c r="A397" s="62" t="s">
        <v>823</v>
      </c>
      <c r="B397" s="27">
        <v>3940.11</v>
      </c>
    </row>
    <row r="398" spans="1:2" x14ac:dyDescent="0.3">
      <c r="A398" s="62" t="s">
        <v>824</v>
      </c>
      <c r="B398" s="27">
        <v>360</v>
      </c>
    </row>
    <row r="399" spans="1:2" x14ac:dyDescent="0.3">
      <c r="A399" s="62" t="s">
        <v>516</v>
      </c>
      <c r="B399" s="27">
        <v>600</v>
      </c>
    </row>
    <row r="400" spans="1:2" x14ac:dyDescent="0.3">
      <c r="A400" s="62" t="s">
        <v>825</v>
      </c>
      <c r="B400" s="27">
        <v>3399.75</v>
      </c>
    </row>
    <row r="401" spans="1:2" x14ac:dyDescent="0.3">
      <c r="A401" s="62" t="s">
        <v>365</v>
      </c>
      <c r="B401" s="27">
        <v>1200</v>
      </c>
    </row>
    <row r="402" spans="1:2" x14ac:dyDescent="0.3">
      <c r="A402" s="62" t="s">
        <v>826</v>
      </c>
      <c r="B402" s="27">
        <v>1500</v>
      </c>
    </row>
    <row r="403" spans="1:2" x14ac:dyDescent="0.3">
      <c r="A403" s="62" t="s">
        <v>827</v>
      </c>
      <c r="B403" s="27">
        <v>5848.95</v>
      </c>
    </row>
    <row r="404" spans="1:2" x14ac:dyDescent="0.3">
      <c r="A404" s="62" t="s">
        <v>828</v>
      </c>
      <c r="B404" s="27">
        <v>1417.44</v>
      </c>
    </row>
    <row r="405" spans="1:2" x14ac:dyDescent="0.3">
      <c r="A405" s="62" t="s">
        <v>829</v>
      </c>
      <c r="B405" s="27">
        <v>0</v>
      </c>
    </row>
    <row r="406" spans="1:2" x14ac:dyDescent="0.3">
      <c r="A406" s="62" t="s">
        <v>830</v>
      </c>
      <c r="B406" s="27">
        <v>770</v>
      </c>
    </row>
    <row r="407" spans="1:2" x14ac:dyDescent="0.3">
      <c r="A407" s="62" t="s">
        <v>831</v>
      </c>
      <c r="B407" s="27">
        <v>451.52</v>
      </c>
    </row>
    <row r="408" spans="1:2" x14ac:dyDescent="0.3">
      <c r="A408" s="62" t="s">
        <v>832</v>
      </c>
      <c r="B408" s="27">
        <v>118.25</v>
      </c>
    </row>
    <row r="409" spans="1:2" x14ac:dyDescent="0.3">
      <c r="A409" s="61" t="s">
        <v>186</v>
      </c>
      <c r="B409" s="27">
        <v>550</v>
      </c>
    </row>
    <row r="410" spans="1:2" x14ac:dyDescent="0.3">
      <c r="A410" s="62" t="s">
        <v>833</v>
      </c>
      <c r="B410" s="27">
        <v>550</v>
      </c>
    </row>
    <row r="411" spans="1:2" x14ac:dyDescent="0.3">
      <c r="A411" s="61" t="s">
        <v>187</v>
      </c>
      <c r="B411" s="27">
        <v>353487.47000000003</v>
      </c>
    </row>
    <row r="412" spans="1:2" x14ac:dyDescent="0.3">
      <c r="A412" s="62" t="s">
        <v>363</v>
      </c>
      <c r="B412" s="27">
        <v>1234.9000000000001</v>
      </c>
    </row>
    <row r="413" spans="1:2" x14ac:dyDescent="0.3">
      <c r="A413" s="62" t="s">
        <v>517</v>
      </c>
      <c r="B413" s="27">
        <v>3697</v>
      </c>
    </row>
    <row r="414" spans="1:2" x14ac:dyDescent="0.3">
      <c r="A414" s="62" t="s">
        <v>834</v>
      </c>
      <c r="B414" s="27">
        <v>12000</v>
      </c>
    </row>
    <row r="415" spans="1:2" x14ac:dyDescent="0.3">
      <c r="A415" s="62" t="s">
        <v>835</v>
      </c>
      <c r="B415" s="27">
        <v>538</v>
      </c>
    </row>
    <row r="416" spans="1:2" x14ac:dyDescent="0.3">
      <c r="A416" s="62" t="s">
        <v>464</v>
      </c>
      <c r="B416" s="27">
        <v>147743.32</v>
      </c>
    </row>
    <row r="417" spans="1:2" x14ac:dyDescent="0.3">
      <c r="A417" s="62" t="s">
        <v>465</v>
      </c>
      <c r="B417" s="27">
        <v>20685</v>
      </c>
    </row>
    <row r="418" spans="1:2" x14ac:dyDescent="0.3">
      <c r="A418" s="62" t="s">
        <v>836</v>
      </c>
      <c r="B418" s="27">
        <v>31708.57</v>
      </c>
    </row>
    <row r="419" spans="1:2" x14ac:dyDescent="0.3">
      <c r="A419" s="62" t="s">
        <v>837</v>
      </c>
      <c r="B419" s="27">
        <v>1007.07</v>
      </c>
    </row>
    <row r="420" spans="1:2" x14ac:dyDescent="0.3">
      <c r="A420" s="62" t="s">
        <v>373</v>
      </c>
      <c r="B420" s="27">
        <v>32981.599999999999</v>
      </c>
    </row>
    <row r="421" spans="1:2" x14ac:dyDescent="0.3">
      <c r="A421" s="62" t="s">
        <v>838</v>
      </c>
      <c r="B421" s="27">
        <v>595</v>
      </c>
    </row>
    <row r="422" spans="1:2" x14ac:dyDescent="0.3">
      <c r="A422" s="62" t="s">
        <v>839</v>
      </c>
      <c r="B422" s="27">
        <v>247.35</v>
      </c>
    </row>
    <row r="423" spans="1:2" x14ac:dyDescent="0.3">
      <c r="A423" s="62" t="s">
        <v>518</v>
      </c>
      <c r="B423" s="27">
        <v>23237.41</v>
      </c>
    </row>
    <row r="424" spans="1:2" x14ac:dyDescent="0.3">
      <c r="A424" s="62" t="s">
        <v>840</v>
      </c>
      <c r="B424" s="27">
        <v>21025</v>
      </c>
    </row>
    <row r="425" spans="1:2" x14ac:dyDescent="0.3">
      <c r="A425" s="62" t="s">
        <v>841</v>
      </c>
      <c r="B425" s="27">
        <v>5980</v>
      </c>
    </row>
    <row r="426" spans="1:2" x14ac:dyDescent="0.3">
      <c r="A426" s="62" t="s">
        <v>842</v>
      </c>
      <c r="B426" s="27">
        <v>210</v>
      </c>
    </row>
    <row r="427" spans="1:2" x14ac:dyDescent="0.3">
      <c r="A427" s="62" t="s">
        <v>797</v>
      </c>
      <c r="B427" s="27">
        <v>53.53</v>
      </c>
    </row>
    <row r="428" spans="1:2" x14ac:dyDescent="0.3">
      <c r="A428" s="62" t="s">
        <v>519</v>
      </c>
      <c r="B428" s="27">
        <v>999</v>
      </c>
    </row>
    <row r="429" spans="1:2" x14ac:dyDescent="0.3">
      <c r="A429" s="62" t="s">
        <v>843</v>
      </c>
      <c r="B429" s="27">
        <v>296.13</v>
      </c>
    </row>
    <row r="430" spans="1:2" x14ac:dyDescent="0.3">
      <c r="A430" s="62" t="s">
        <v>361</v>
      </c>
      <c r="B430" s="27">
        <v>1980</v>
      </c>
    </row>
    <row r="431" spans="1:2" x14ac:dyDescent="0.3">
      <c r="A431" s="62" t="s">
        <v>360</v>
      </c>
      <c r="B431" s="27">
        <v>28697.79</v>
      </c>
    </row>
    <row r="432" spans="1:2" x14ac:dyDescent="0.3">
      <c r="A432" s="62" t="s">
        <v>844</v>
      </c>
      <c r="B432" s="27">
        <v>18276.3</v>
      </c>
    </row>
    <row r="433" spans="1:2" x14ac:dyDescent="0.3">
      <c r="A433" s="62" t="s">
        <v>845</v>
      </c>
      <c r="B433" s="27">
        <v>294.5</v>
      </c>
    </row>
    <row r="434" spans="1:2" x14ac:dyDescent="0.3">
      <c r="A434" s="120" t="s">
        <v>188</v>
      </c>
      <c r="B434" s="121">
        <v>4681024.910000002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1"/>
  <sheetViews>
    <sheetView tabSelected="1" workbookViewId="0">
      <selection activeCell="D70" sqref="D70"/>
    </sheetView>
  </sheetViews>
  <sheetFormatPr defaultRowHeight="14.4" x14ac:dyDescent="0.3"/>
  <cols>
    <col min="1" max="1" width="55" bestFit="1" customWidth="1"/>
    <col min="2" max="2" width="18.6640625" style="134" customWidth="1"/>
    <col min="3" max="3" width="21.21875" style="145" bestFit="1" customWidth="1"/>
    <col min="4" max="4" width="29.44140625" style="146" bestFit="1" customWidth="1"/>
    <col min="5" max="5" width="21.88671875" style="146" bestFit="1" customWidth="1"/>
    <col min="6" max="6" width="27.109375" style="146" bestFit="1" customWidth="1"/>
    <col min="7" max="7" width="26.21875" style="146" bestFit="1" customWidth="1"/>
  </cols>
  <sheetData>
    <row r="1" spans="1:7" ht="23.4" customHeight="1" x14ac:dyDescent="0.3">
      <c r="A1" s="175" t="s">
        <v>862</v>
      </c>
      <c r="B1" s="175"/>
      <c r="C1" s="175"/>
      <c r="D1" s="175"/>
      <c r="E1" s="175"/>
      <c r="F1" s="175"/>
      <c r="G1" s="175"/>
    </row>
    <row r="2" spans="1:7" ht="23.4" customHeight="1" x14ac:dyDescent="0.3">
      <c r="A2" s="175"/>
      <c r="B2" s="175"/>
      <c r="C2" s="175"/>
      <c r="D2" s="175"/>
      <c r="E2" s="175"/>
      <c r="F2" s="175"/>
      <c r="G2" s="175"/>
    </row>
    <row r="3" spans="1:7" ht="23.4" customHeight="1" x14ac:dyDescent="0.3">
      <c r="A3" s="175"/>
      <c r="B3" s="175"/>
      <c r="C3" s="175"/>
      <c r="D3" s="175"/>
      <c r="E3" s="175"/>
      <c r="F3" s="175"/>
      <c r="G3" s="175"/>
    </row>
    <row r="4" spans="1:7" ht="23.4" customHeight="1" x14ac:dyDescent="0.3">
      <c r="A4" s="175"/>
      <c r="B4" s="175"/>
      <c r="C4" s="175"/>
      <c r="D4" s="175"/>
      <c r="E4" s="175"/>
      <c r="F4" s="175"/>
      <c r="G4" s="175"/>
    </row>
    <row r="5" spans="1:7" ht="23.4" customHeight="1" x14ac:dyDescent="0.3">
      <c r="A5" s="175"/>
      <c r="B5" s="175"/>
      <c r="C5" s="175"/>
      <c r="D5" s="175"/>
      <c r="E5" s="175"/>
      <c r="F5" s="175"/>
      <c r="G5" s="175"/>
    </row>
    <row r="6" spans="1:7" ht="23.4" customHeight="1" x14ac:dyDescent="0.45">
      <c r="A6" s="102"/>
      <c r="B6" s="129"/>
    </row>
    <row r="7" spans="1:7" ht="15.6" x14ac:dyDescent="0.3">
      <c r="A7" s="103"/>
      <c r="B7" s="130"/>
    </row>
    <row r="8" spans="1:7" ht="19.2" x14ac:dyDescent="0.6">
      <c r="A8" s="119" t="s">
        <v>534</v>
      </c>
      <c r="B8" s="130"/>
      <c r="C8" s="160" t="s">
        <v>883</v>
      </c>
      <c r="D8" s="160" t="s">
        <v>885</v>
      </c>
      <c r="E8" s="160" t="s">
        <v>882</v>
      </c>
      <c r="F8" s="160" t="s">
        <v>884</v>
      </c>
      <c r="G8" s="160" t="s">
        <v>881</v>
      </c>
    </row>
    <row r="9" spans="1:7" x14ac:dyDescent="0.3">
      <c r="A9" s="114" t="s">
        <v>535</v>
      </c>
      <c r="B9" s="131">
        <v>284435.44</v>
      </c>
      <c r="C9" s="148">
        <v>1422141.39</v>
      </c>
      <c r="D9" s="151">
        <v>0.10678263255935776</v>
      </c>
      <c r="E9" s="143" t="s">
        <v>878</v>
      </c>
      <c r="F9" s="149">
        <v>0.25634354998765008</v>
      </c>
      <c r="G9" s="150">
        <v>3414008.1</v>
      </c>
    </row>
    <row r="10" spans="1:7" x14ac:dyDescent="0.3">
      <c r="A10" s="114" t="s">
        <v>863</v>
      </c>
      <c r="B10" s="131">
        <v>288741.09000000003</v>
      </c>
    </row>
    <row r="11" spans="1:7" x14ac:dyDescent="0.3">
      <c r="A11" s="114" t="s">
        <v>864</v>
      </c>
      <c r="B11" s="131">
        <v>246692.89</v>
      </c>
    </row>
    <row r="12" spans="1:7" x14ac:dyDescent="0.3">
      <c r="A12" s="114" t="s">
        <v>865</v>
      </c>
      <c r="B12" s="131">
        <v>550519.56999999995</v>
      </c>
    </row>
    <row r="13" spans="1:7" x14ac:dyDescent="0.3">
      <c r="A13" s="114" t="s">
        <v>866</v>
      </c>
      <c r="B13" s="131">
        <v>0</v>
      </c>
    </row>
    <row r="14" spans="1:7" x14ac:dyDescent="0.3">
      <c r="A14" s="114" t="s">
        <v>428</v>
      </c>
      <c r="B14" s="131">
        <v>10811</v>
      </c>
    </row>
    <row r="15" spans="1:7" x14ac:dyDescent="0.3">
      <c r="A15" s="114" t="s">
        <v>867</v>
      </c>
      <c r="B15" s="131">
        <v>0</v>
      </c>
    </row>
    <row r="16" spans="1:7" x14ac:dyDescent="0.3">
      <c r="A16" s="114" t="s">
        <v>429</v>
      </c>
      <c r="B16" s="131">
        <v>423.4</v>
      </c>
    </row>
    <row r="17" spans="1:7" x14ac:dyDescent="0.3">
      <c r="A17" s="104" t="s">
        <v>426</v>
      </c>
      <c r="B17" s="132">
        <v>40518</v>
      </c>
    </row>
    <row r="18" spans="1:7" x14ac:dyDescent="0.3">
      <c r="A18" s="104"/>
      <c r="B18" s="133"/>
      <c r="D18" s="159"/>
      <c r="E18" s="159"/>
      <c r="F18" s="159"/>
      <c r="G18" s="159"/>
    </row>
    <row r="19" spans="1:7" ht="19.2" x14ac:dyDescent="0.6">
      <c r="A19" s="119" t="s">
        <v>434</v>
      </c>
      <c r="B19" s="134" t="s">
        <v>868</v>
      </c>
      <c r="C19" s="160" t="s">
        <v>883</v>
      </c>
      <c r="D19" s="160" t="s">
        <v>885</v>
      </c>
      <c r="E19" s="160" t="s">
        <v>882</v>
      </c>
      <c r="F19" s="160" t="s">
        <v>884</v>
      </c>
      <c r="G19" s="160" t="s">
        <v>881</v>
      </c>
    </row>
    <row r="20" spans="1:7" ht="14.4" customHeight="1" x14ac:dyDescent="0.3">
      <c r="A20" s="113" t="s">
        <v>847</v>
      </c>
      <c r="B20" s="139">
        <v>250000</v>
      </c>
      <c r="C20" s="148">
        <v>4692754.16</v>
      </c>
      <c r="D20" s="154">
        <v>0.17333935614187032</v>
      </c>
      <c r="E20" s="144" t="s">
        <v>878</v>
      </c>
      <c r="F20" s="152">
        <v>0.49438913625013531</v>
      </c>
      <c r="G20" s="153">
        <v>13384419.6</v>
      </c>
    </row>
    <row r="21" spans="1:7" ht="14.4" customHeight="1" x14ac:dyDescent="0.3">
      <c r="A21" s="113" t="s">
        <v>429</v>
      </c>
      <c r="B21" s="139">
        <v>919.15999999999985</v>
      </c>
    </row>
    <row r="22" spans="1:7" ht="14.4" customHeight="1" x14ac:dyDescent="0.3">
      <c r="A22" s="113" t="s">
        <v>542</v>
      </c>
      <c r="B22" s="139">
        <v>4463.71</v>
      </c>
    </row>
    <row r="23" spans="1:7" ht="14.4" customHeight="1" x14ac:dyDescent="0.3">
      <c r="A23" s="113" t="s">
        <v>848</v>
      </c>
      <c r="B23" s="139">
        <v>0</v>
      </c>
      <c r="C23" s="155"/>
    </row>
    <row r="24" spans="1:7" ht="14.4" customHeight="1" x14ac:dyDescent="0.3">
      <c r="A24" s="113" t="s">
        <v>543</v>
      </c>
      <c r="B24" s="139">
        <v>13870</v>
      </c>
    </row>
    <row r="25" spans="1:7" ht="14.4" customHeight="1" x14ac:dyDescent="0.3">
      <c r="A25" s="113" t="s">
        <v>544</v>
      </c>
      <c r="B25" s="139">
        <v>1500</v>
      </c>
    </row>
    <row r="26" spans="1:7" ht="14.4" customHeight="1" x14ac:dyDescent="0.3">
      <c r="A26" s="113" t="s">
        <v>545</v>
      </c>
      <c r="B26" s="139">
        <v>168430.87</v>
      </c>
    </row>
    <row r="27" spans="1:7" ht="14.4" customHeight="1" x14ac:dyDescent="0.3">
      <c r="A27" s="113" t="s">
        <v>546</v>
      </c>
      <c r="B27" s="139">
        <v>196.73</v>
      </c>
    </row>
    <row r="28" spans="1:7" ht="14.4" customHeight="1" x14ac:dyDescent="0.3">
      <c r="A28" s="113" t="s">
        <v>849</v>
      </c>
      <c r="B28" s="139">
        <v>3071.71</v>
      </c>
    </row>
    <row r="29" spans="1:7" ht="14.4" customHeight="1" x14ac:dyDescent="0.3">
      <c r="A29" s="113" t="s">
        <v>850</v>
      </c>
      <c r="B29" s="139">
        <v>391958.4</v>
      </c>
    </row>
    <row r="30" spans="1:7" ht="14.4" customHeight="1" x14ac:dyDescent="0.3">
      <c r="A30" s="113" t="s">
        <v>851</v>
      </c>
      <c r="B30" s="139">
        <v>12167.77</v>
      </c>
    </row>
    <row r="31" spans="1:7" ht="14.4" customHeight="1" x14ac:dyDescent="0.3">
      <c r="A31" s="113" t="s">
        <v>852</v>
      </c>
      <c r="B31" s="139">
        <v>1390</v>
      </c>
    </row>
    <row r="32" spans="1:7" ht="14.4" customHeight="1" x14ac:dyDescent="0.3">
      <c r="A32" s="113" t="s">
        <v>547</v>
      </c>
      <c r="B32" s="139">
        <v>2562693.0099999998</v>
      </c>
    </row>
    <row r="33" spans="1:2" ht="15.6" x14ac:dyDescent="0.3">
      <c r="A33" s="113" t="s">
        <v>428</v>
      </c>
      <c r="B33" s="139">
        <v>93809.609999999986</v>
      </c>
    </row>
    <row r="34" spans="1:2" ht="15.6" x14ac:dyDescent="0.3">
      <c r="A34" s="113" t="s">
        <v>427</v>
      </c>
      <c r="B34" s="139">
        <v>376687.13</v>
      </c>
    </row>
    <row r="35" spans="1:2" ht="15.6" x14ac:dyDescent="0.3">
      <c r="A35" s="113" t="s">
        <v>548</v>
      </c>
      <c r="B35" s="139">
        <v>900</v>
      </c>
    </row>
    <row r="36" spans="1:2" ht="15.6" x14ac:dyDescent="0.3">
      <c r="A36" s="113" t="s">
        <v>853</v>
      </c>
      <c r="B36" s="139">
        <v>0</v>
      </c>
    </row>
    <row r="37" spans="1:2" ht="15.6" x14ac:dyDescent="0.3">
      <c r="A37" s="113" t="s">
        <v>549</v>
      </c>
      <c r="B37" s="139">
        <v>4665</v>
      </c>
    </row>
    <row r="38" spans="1:2" ht="15.6" x14ac:dyDescent="0.3">
      <c r="A38" s="113" t="s">
        <v>854</v>
      </c>
      <c r="B38" s="139">
        <v>0</v>
      </c>
    </row>
    <row r="39" spans="1:2" ht="15.6" x14ac:dyDescent="0.3">
      <c r="A39" s="113" t="s">
        <v>550</v>
      </c>
      <c r="B39" s="139">
        <v>356601.59999999998</v>
      </c>
    </row>
    <row r="40" spans="1:2" ht="15.6" x14ac:dyDescent="0.3">
      <c r="A40" s="113" t="s">
        <v>855</v>
      </c>
      <c r="B40" s="139">
        <v>0</v>
      </c>
    </row>
    <row r="41" spans="1:2" ht="15.6" x14ac:dyDescent="0.3">
      <c r="A41" s="113" t="s">
        <v>856</v>
      </c>
      <c r="B41" s="139">
        <v>2872.98</v>
      </c>
    </row>
    <row r="42" spans="1:2" ht="15.6" x14ac:dyDescent="0.3">
      <c r="A42" s="113" t="s">
        <v>857</v>
      </c>
      <c r="B42" s="139">
        <v>75735</v>
      </c>
    </row>
    <row r="43" spans="1:2" ht="15.6" x14ac:dyDescent="0.3">
      <c r="A43" s="113" t="s">
        <v>858</v>
      </c>
      <c r="B43" s="139">
        <v>128144.31</v>
      </c>
    </row>
    <row r="44" spans="1:2" ht="15.6" x14ac:dyDescent="0.3">
      <c r="A44" s="113" t="s">
        <v>859</v>
      </c>
      <c r="B44" s="139">
        <v>20265.11</v>
      </c>
    </row>
    <row r="45" spans="1:2" ht="15.6" x14ac:dyDescent="0.3">
      <c r="A45" s="113" t="s">
        <v>551</v>
      </c>
      <c r="B45" s="139">
        <v>2000</v>
      </c>
    </row>
    <row r="46" spans="1:2" ht="15.6" x14ac:dyDescent="0.3">
      <c r="A46" s="113" t="s">
        <v>430</v>
      </c>
      <c r="B46" s="139">
        <v>1701.06</v>
      </c>
    </row>
    <row r="47" spans="1:2" ht="15.6" x14ac:dyDescent="0.3">
      <c r="A47" s="113" t="s">
        <v>552</v>
      </c>
      <c r="B47" s="139">
        <v>7346.1</v>
      </c>
    </row>
    <row r="48" spans="1:2" ht="15.6" x14ac:dyDescent="0.3">
      <c r="A48" s="113" t="s">
        <v>553</v>
      </c>
      <c r="B48" s="139">
        <v>9168.48</v>
      </c>
    </row>
    <row r="49" spans="1:7" ht="15.6" x14ac:dyDescent="0.3">
      <c r="A49" s="113" t="s">
        <v>554</v>
      </c>
      <c r="B49" s="139">
        <v>35882.69</v>
      </c>
    </row>
    <row r="50" spans="1:7" ht="15.6" x14ac:dyDescent="0.3">
      <c r="A50" s="113" t="s">
        <v>555</v>
      </c>
      <c r="B50" s="139">
        <v>166313.72999999998</v>
      </c>
    </row>
    <row r="51" spans="1:7" ht="15.6" x14ac:dyDescent="0.3">
      <c r="A51" s="113" t="s">
        <v>860</v>
      </c>
      <c r="B51" s="139">
        <v>0</v>
      </c>
    </row>
    <row r="52" spans="1:7" ht="15.6" x14ac:dyDescent="0.3">
      <c r="A52" s="113" t="s">
        <v>861</v>
      </c>
      <c r="B52" s="139">
        <v>0</v>
      </c>
    </row>
    <row r="53" spans="1:7" x14ac:dyDescent="0.3">
      <c r="A53" s="112"/>
      <c r="B53" s="135"/>
    </row>
    <row r="54" spans="1:7" ht="19.2" x14ac:dyDescent="0.6">
      <c r="A54" s="119" t="s">
        <v>431</v>
      </c>
      <c r="B54" s="134" t="s">
        <v>868</v>
      </c>
      <c r="C54" s="147" t="s">
        <v>883</v>
      </c>
      <c r="D54" s="160" t="s">
        <v>885</v>
      </c>
      <c r="E54" s="147" t="s">
        <v>882</v>
      </c>
      <c r="F54" s="147" t="s">
        <v>884</v>
      </c>
      <c r="G54" s="147" t="s">
        <v>881</v>
      </c>
    </row>
    <row r="55" spans="1:7" x14ac:dyDescent="0.3">
      <c r="A55" s="104" t="s">
        <v>432</v>
      </c>
      <c r="B55" s="140">
        <v>361861.17</v>
      </c>
      <c r="C55" s="156">
        <v>1490258.17</v>
      </c>
      <c r="D55" s="152">
        <v>7.7440137971301393E-2</v>
      </c>
      <c r="E55" s="144" t="s">
        <v>878</v>
      </c>
      <c r="F55" s="152">
        <v>0.23755321736092108</v>
      </c>
      <c r="G55" s="157">
        <v>4571474.59</v>
      </c>
    </row>
    <row r="56" spans="1:7" x14ac:dyDescent="0.3">
      <c r="A56" s="128" t="s">
        <v>433</v>
      </c>
      <c r="B56" s="140">
        <v>17337.430000000004</v>
      </c>
    </row>
    <row r="57" spans="1:7" x14ac:dyDescent="0.3">
      <c r="A57" s="104" t="s">
        <v>430</v>
      </c>
      <c r="B57" s="140">
        <v>5586.92</v>
      </c>
    </row>
    <row r="58" spans="1:7" x14ac:dyDescent="0.3">
      <c r="A58" s="104" t="s">
        <v>879</v>
      </c>
      <c r="B58" s="140">
        <v>49540</v>
      </c>
    </row>
    <row r="59" spans="1:7" x14ac:dyDescent="0.3">
      <c r="A59" s="104" t="s">
        <v>536</v>
      </c>
      <c r="B59" s="140">
        <v>128509.4</v>
      </c>
    </row>
    <row r="60" spans="1:7" x14ac:dyDescent="0.3">
      <c r="A60" s="104" t="s">
        <v>537</v>
      </c>
      <c r="B60" s="140">
        <v>904566.25000000012</v>
      </c>
    </row>
    <row r="61" spans="1:7" x14ac:dyDescent="0.3">
      <c r="A61" s="104" t="s">
        <v>538</v>
      </c>
      <c r="B61" s="140">
        <v>561.59999999999991</v>
      </c>
    </row>
    <row r="62" spans="1:7" x14ac:dyDescent="0.3">
      <c r="A62" s="104" t="s">
        <v>539</v>
      </c>
      <c r="B62" s="140">
        <v>20795.400000000001</v>
      </c>
    </row>
    <row r="63" spans="1:7" x14ac:dyDescent="0.3">
      <c r="A63" s="104" t="s">
        <v>880</v>
      </c>
      <c r="B63" s="140">
        <v>1500</v>
      </c>
    </row>
    <row r="64" spans="1:7" x14ac:dyDescent="0.3">
      <c r="A64" s="111"/>
      <c r="B64" s="136"/>
    </row>
    <row r="65" spans="1:3" x14ac:dyDescent="0.3">
      <c r="A65" s="111"/>
      <c r="B65" s="136"/>
    </row>
    <row r="66" spans="1:3" x14ac:dyDescent="0.3">
      <c r="A66" s="111"/>
      <c r="B66" s="136"/>
    </row>
    <row r="67" spans="1:3" ht="19.2" x14ac:dyDescent="0.6">
      <c r="A67" s="119" t="s">
        <v>846</v>
      </c>
      <c r="C67" s="147" t="s">
        <v>883</v>
      </c>
    </row>
    <row r="68" spans="1:3" x14ac:dyDescent="0.3">
      <c r="A68" s="115" t="s">
        <v>869</v>
      </c>
      <c r="B68" s="137">
        <v>9380</v>
      </c>
      <c r="C68" s="148">
        <f>SUM(B68:B77)</f>
        <v>465020.63</v>
      </c>
    </row>
    <row r="69" spans="1:3" x14ac:dyDescent="0.3">
      <c r="A69" s="115" t="s">
        <v>870</v>
      </c>
      <c r="B69" s="137">
        <v>4900</v>
      </c>
    </row>
    <row r="70" spans="1:3" x14ac:dyDescent="0.3">
      <c r="A70" s="115" t="s">
        <v>871</v>
      </c>
      <c r="B70" s="145">
        <v>99379.22</v>
      </c>
    </row>
    <row r="71" spans="1:3" x14ac:dyDescent="0.3">
      <c r="A71" s="115" t="s">
        <v>872</v>
      </c>
      <c r="B71" s="137">
        <v>1647</v>
      </c>
    </row>
    <row r="72" spans="1:3" x14ac:dyDescent="0.3">
      <c r="A72" s="115" t="s">
        <v>873</v>
      </c>
      <c r="B72" s="137">
        <v>116.4</v>
      </c>
    </row>
    <row r="73" spans="1:3" x14ac:dyDescent="0.3">
      <c r="A73" s="115" t="s">
        <v>874</v>
      </c>
      <c r="B73" s="137">
        <v>410.81</v>
      </c>
    </row>
    <row r="74" spans="1:3" x14ac:dyDescent="0.3">
      <c r="A74" s="115" t="s">
        <v>875</v>
      </c>
      <c r="B74" s="137">
        <v>6367.1</v>
      </c>
    </row>
    <row r="75" spans="1:3" x14ac:dyDescent="0.3">
      <c r="A75" s="115" t="s">
        <v>396</v>
      </c>
      <c r="B75" s="137">
        <v>4286.41</v>
      </c>
    </row>
    <row r="76" spans="1:3" x14ac:dyDescent="0.3">
      <c r="A76" s="115" t="s">
        <v>876</v>
      </c>
      <c r="B76" s="137">
        <v>280000</v>
      </c>
    </row>
    <row r="77" spans="1:3" x14ac:dyDescent="0.3">
      <c r="A77" s="111" t="s">
        <v>877</v>
      </c>
      <c r="B77" s="138">
        <v>58533.69</v>
      </c>
    </row>
    <row r="78" spans="1:3" x14ac:dyDescent="0.3">
      <c r="A78" s="111"/>
      <c r="B78" s="136"/>
    </row>
    <row r="79" spans="1:3" ht="16.2" thickBot="1" x14ac:dyDescent="0.35">
      <c r="A79" s="118" t="s">
        <v>2</v>
      </c>
      <c r="B79" s="141">
        <f>SUM(B9:B77)</f>
        <v>8070174.3500000006</v>
      </c>
      <c r="C79" s="158">
        <f>SUM(C9,C20,C55,C68)</f>
        <v>8070174.3499999996</v>
      </c>
    </row>
    <row r="80" spans="1:3" ht="15" thickTop="1" x14ac:dyDescent="0.3">
      <c r="A80" s="104"/>
      <c r="B80" s="133"/>
    </row>
    <row r="81" spans="1:2" x14ac:dyDescent="0.3">
      <c r="A81" s="104"/>
      <c r="B81" s="133"/>
    </row>
  </sheetData>
  <mergeCells count="1">
    <mergeCell ref="A1:G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77734375" bestFit="1" customWidth="1"/>
    <col min="3" max="3" width="9.77734375" bestFit="1" customWidth="1"/>
    <col min="4" max="5" width="11.21875" bestFit="1" customWidth="1"/>
  </cols>
  <sheetData>
    <row r="3" spans="1:5" x14ac:dyDescent="0.3">
      <c r="A3" t="s">
        <v>356</v>
      </c>
      <c r="B3" t="s">
        <v>357</v>
      </c>
    </row>
    <row r="4" spans="1:5" x14ac:dyDescent="0.3">
      <c r="A4" t="s">
        <v>329</v>
      </c>
      <c r="B4" t="s">
        <v>41</v>
      </c>
      <c r="C4" t="s">
        <v>42</v>
      </c>
      <c r="D4" t="s">
        <v>192</v>
      </c>
      <c r="E4" t="s">
        <v>188</v>
      </c>
    </row>
    <row r="5" spans="1:5" x14ac:dyDescent="0.3">
      <c r="A5" s="61" t="s">
        <v>193</v>
      </c>
      <c r="B5" s="97"/>
      <c r="C5" s="97"/>
      <c r="D5" s="97">
        <v>77.61</v>
      </c>
      <c r="E5" s="97">
        <v>77.61</v>
      </c>
    </row>
    <row r="6" spans="1:5" x14ac:dyDescent="0.3">
      <c r="A6" s="61" t="s">
        <v>48</v>
      </c>
      <c r="B6" s="97">
        <v>117.8</v>
      </c>
      <c r="C6" s="97"/>
      <c r="D6" s="97">
        <v>114</v>
      </c>
      <c r="E6" s="97">
        <v>231.8</v>
      </c>
    </row>
    <row r="7" spans="1:5" x14ac:dyDescent="0.3">
      <c r="A7" s="61" t="s">
        <v>194</v>
      </c>
      <c r="B7" s="97">
        <v>142.88</v>
      </c>
      <c r="C7" s="97"/>
      <c r="D7" s="97"/>
      <c r="E7" s="97">
        <v>142.88</v>
      </c>
    </row>
    <row r="8" spans="1:5" x14ac:dyDescent="0.3">
      <c r="A8" s="61" t="s">
        <v>195</v>
      </c>
      <c r="B8" s="97"/>
      <c r="C8" s="97">
        <v>1577.54</v>
      </c>
      <c r="D8" s="97">
        <v>775.95</v>
      </c>
      <c r="E8" s="97">
        <v>2353.4899999999998</v>
      </c>
    </row>
    <row r="9" spans="1:5" x14ac:dyDescent="0.3">
      <c r="A9" s="61" t="s">
        <v>49</v>
      </c>
      <c r="B9" s="97"/>
      <c r="C9" s="97">
        <v>562.02</v>
      </c>
      <c r="D9" s="97">
        <v>1250</v>
      </c>
      <c r="E9" s="97">
        <v>1812.02</v>
      </c>
    </row>
    <row r="10" spans="1:5" x14ac:dyDescent="0.3">
      <c r="A10" s="61" t="s">
        <v>196</v>
      </c>
      <c r="B10" s="97"/>
      <c r="C10" s="97"/>
      <c r="D10" s="97">
        <v>60.28</v>
      </c>
      <c r="E10" s="97">
        <v>60.28</v>
      </c>
    </row>
    <row r="11" spans="1:5" x14ac:dyDescent="0.3">
      <c r="A11" s="61" t="s">
        <v>50</v>
      </c>
      <c r="B11" s="97">
        <v>1061.18</v>
      </c>
      <c r="C11" s="97">
        <v>1713.34</v>
      </c>
      <c r="D11" s="97">
        <v>5571.31</v>
      </c>
      <c r="E11" s="97">
        <v>8345.83</v>
      </c>
    </row>
    <row r="12" spans="1:5" x14ac:dyDescent="0.3">
      <c r="A12" s="61" t="s">
        <v>197</v>
      </c>
      <c r="B12" s="97"/>
      <c r="C12" s="97">
        <v>266.97000000000003</v>
      </c>
      <c r="D12" s="97">
        <v>147.63999999999999</v>
      </c>
      <c r="E12" s="97">
        <v>414.61</v>
      </c>
    </row>
    <row r="13" spans="1:5" x14ac:dyDescent="0.3">
      <c r="A13" s="61" t="s">
        <v>198</v>
      </c>
      <c r="B13" s="97">
        <v>1699.49</v>
      </c>
      <c r="C13" s="97">
        <v>737.01</v>
      </c>
      <c r="D13" s="97">
        <v>5995</v>
      </c>
      <c r="E13" s="97">
        <v>8431.5</v>
      </c>
    </row>
    <row r="14" spans="1:5" x14ac:dyDescent="0.3">
      <c r="A14" s="61" t="s">
        <v>330</v>
      </c>
      <c r="B14" s="97"/>
      <c r="C14" s="97"/>
      <c r="D14" s="97">
        <v>19621.830000000002</v>
      </c>
      <c r="E14" s="97">
        <v>19621.830000000002</v>
      </c>
    </row>
    <row r="15" spans="1:5" x14ac:dyDescent="0.3">
      <c r="A15" s="61" t="s">
        <v>51</v>
      </c>
      <c r="B15" s="97">
        <v>15.14</v>
      </c>
      <c r="C15" s="97">
        <v>488.94</v>
      </c>
      <c r="D15" s="97">
        <v>3930.54</v>
      </c>
      <c r="E15" s="97">
        <v>4434.62</v>
      </c>
    </row>
    <row r="16" spans="1:5" x14ac:dyDescent="0.3">
      <c r="A16" s="61" t="s">
        <v>331</v>
      </c>
      <c r="B16" s="97">
        <v>301</v>
      </c>
      <c r="C16" s="97"/>
      <c r="D16" s="97">
        <v>347</v>
      </c>
      <c r="E16" s="97">
        <v>648</v>
      </c>
    </row>
    <row r="17" spans="1:5" x14ac:dyDescent="0.3">
      <c r="A17" s="61" t="s">
        <v>52</v>
      </c>
      <c r="B17" s="97">
        <v>4443.1400000000003</v>
      </c>
      <c r="C17" s="97">
        <v>2181.1799999999998</v>
      </c>
      <c r="D17" s="97">
        <v>5848.17</v>
      </c>
      <c r="E17" s="97">
        <v>12472.49</v>
      </c>
    </row>
    <row r="18" spans="1:5" x14ac:dyDescent="0.3">
      <c r="A18" s="61" t="s">
        <v>53</v>
      </c>
      <c r="B18" s="97">
        <v>28036.82</v>
      </c>
      <c r="C18" s="97"/>
      <c r="D18" s="97">
        <v>10292.450000000001</v>
      </c>
      <c r="E18" s="97">
        <v>38329.270000000004</v>
      </c>
    </row>
    <row r="19" spans="1:5" x14ac:dyDescent="0.3">
      <c r="A19" s="61" t="s">
        <v>54</v>
      </c>
      <c r="B19" s="97">
        <v>7392.88</v>
      </c>
      <c r="C19" s="97">
        <v>23734.73</v>
      </c>
      <c r="D19" s="97">
        <v>12575.83</v>
      </c>
      <c r="E19" s="97">
        <v>43703.44</v>
      </c>
    </row>
    <row r="20" spans="1:5" x14ac:dyDescent="0.3">
      <c r="A20" s="61" t="s">
        <v>199</v>
      </c>
      <c r="B20" s="97">
        <v>563.1</v>
      </c>
      <c r="C20" s="97">
        <v>17262.87</v>
      </c>
      <c r="D20" s="97">
        <v>6230.09</v>
      </c>
      <c r="E20" s="97">
        <v>24056.059999999998</v>
      </c>
    </row>
    <row r="21" spans="1:5" x14ac:dyDescent="0.3">
      <c r="A21" s="61" t="s">
        <v>200</v>
      </c>
      <c r="B21" s="97"/>
      <c r="C21" s="97">
        <v>218.93</v>
      </c>
      <c r="D21" s="97">
        <v>315.45999999999998</v>
      </c>
      <c r="E21" s="97">
        <v>534.39</v>
      </c>
    </row>
    <row r="22" spans="1:5" x14ac:dyDescent="0.3">
      <c r="A22" s="61" t="s">
        <v>201</v>
      </c>
      <c r="B22" s="97"/>
      <c r="C22" s="97">
        <v>115.53</v>
      </c>
      <c r="D22" s="97"/>
      <c r="E22" s="97">
        <v>115.53</v>
      </c>
    </row>
    <row r="23" spans="1:5" x14ac:dyDescent="0.3">
      <c r="A23" s="61" t="s">
        <v>55</v>
      </c>
      <c r="B23" s="97"/>
      <c r="C23" s="97">
        <v>50400</v>
      </c>
      <c r="D23" s="97"/>
      <c r="E23" s="97">
        <v>50400</v>
      </c>
    </row>
    <row r="24" spans="1:5" x14ac:dyDescent="0.3">
      <c r="A24" s="61" t="s">
        <v>56</v>
      </c>
      <c r="B24" s="97">
        <v>3210.99</v>
      </c>
      <c r="C24" s="97">
        <v>7161.27</v>
      </c>
      <c r="D24" s="97">
        <v>2270.4</v>
      </c>
      <c r="E24" s="97">
        <v>12642.66</v>
      </c>
    </row>
    <row r="25" spans="1:5" x14ac:dyDescent="0.3">
      <c r="A25" s="61" t="s">
        <v>57</v>
      </c>
      <c r="B25" s="97">
        <v>1025</v>
      </c>
      <c r="C25" s="97"/>
      <c r="D25" s="97">
        <v>7563</v>
      </c>
      <c r="E25" s="97">
        <v>8588</v>
      </c>
    </row>
    <row r="26" spans="1:5" x14ac:dyDescent="0.3">
      <c r="A26" s="61" t="s">
        <v>202</v>
      </c>
      <c r="B26" s="97">
        <v>617.95000000000005</v>
      </c>
      <c r="C26" s="97">
        <v>175</v>
      </c>
      <c r="D26" s="97">
        <v>2016.38</v>
      </c>
      <c r="E26" s="97">
        <v>2809.33</v>
      </c>
    </row>
    <row r="27" spans="1:5" x14ac:dyDescent="0.3">
      <c r="A27" s="61" t="s">
        <v>203</v>
      </c>
      <c r="B27" s="97">
        <v>7028.85</v>
      </c>
      <c r="C27" s="97">
        <v>2807.82</v>
      </c>
      <c r="D27" s="97">
        <v>2036.92</v>
      </c>
      <c r="E27" s="97">
        <v>11873.59</v>
      </c>
    </row>
    <row r="28" spans="1:5" x14ac:dyDescent="0.3">
      <c r="A28" s="61" t="s">
        <v>204</v>
      </c>
      <c r="B28" s="97">
        <v>7278.75</v>
      </c>
      <c r="C28" s="97">
        <v>1416.02</v>
      </c>
      <c r="D28" s="97">
        <v>5492.15</v>
      </c>
      <c r="E28" s="97">
        <v>14186.92</v>
      </c>
    </row>
    <row r="29" spans="1:5" x14ac:dyDescent="0.3">
      <c r="A29" s="61" t="s">
        <v>205</v>
      </c>
      <c r="B29" s="97">
        <v>12169</v>
      </c>
      <c r="C29" s="97">
        <v>141.80000000000001</v>
      </c>
      <c r="D29" s="97">
        <v>324.95</v>
      </c>
      <c r="E29" s="97">
        <v>12635.75</v>
      </c>
    </row>
    <row r="30" spans="1:5" x14ac:dyDescent="0.3">
      <c r="A30" s="61" t="s">
        <v>58</v>
      </c>
      <c r="B30" s="97">
        <v>3949.21</v>
      </c>
      <c r="C30" s="97"/>
      <c r="D30" s="97"/>
      <c r="E30" s="97">
        <v>3949.21</v>
      </c>
    </row>
    <row r="31" spans="1:5" x14ac:dyDescent="0.3">
      <c r="A31" s="61" t="s">
        <v>206</v>
      </c>
      <c r="B31" s="97">
        <v>754.15</v>
      </c>
      <c r="C31" s="97"/>
      <c r="D31" s="97"/>
      <c r="E31" s="97">
        <v>754.15</v>
      </c>
    </row>
    <row r="32" spans="1:5" x14ac:dyDescent="0.3">
      <c r="A32" s="61" t="s">
        <v>59</v>
      </c>
      <c r="B32" s="97"/>
      <c r="C32" s="97">
        <v>8.94</v>
      </c>
      <c r="D32" s="97"/>
      <c r="E32" s="97">
        <v>8.94</v>
      </c>
    </row>
    <row r="33" spans="1:5" x14ac:dyDescent="0.3">
      <c r="A33" s="61" t="s">
        <v>207</v>
      </c>
      <c r="B33" s="97"/>
      <c r="C33" s="97">
        <v>8.94</v>
      </c>
      <c r="D33" s="97"/>
      <c r="E33" s="97">
        <v>8.94</v>
      </c>
    </row>
    <row r="34" spans="1:5" x14ac:dyDescent="0.3">
      <c r="A34" s="61" t="s">
        <v>208</v>
      </c>
      <c r="B34" s="97"/>
      <c r="C34" s="97">
        <v>8.94</v>
      </c>
      <c r="D34" s="97">
        <v>121.73</v>
      </c>
      <c r="E34" s="97">
        <v>130.67000000000002</v>
      </c>
    </row>
    <row r="35" spans="1:5" x14ac:dyDescent="0.3">
      <c r="A35" s="61" t="s">
        <v>209</v>
      </c>
      <c r="B35" s="97">
        <v>3948.44</v>
      </c>
      <c r="C35" s="97"/>
      <c r="D35" s="97">
        <v>493.15</v>
      </c>
      <c r="E35" s="97">
        <v>4441.59</v>
      </c>
    </row>
    <row r="36" spans="1:5" x14ac:dyDescent="0.3">
      <c r="A36" s="61" t="s">
        <v>210</v>
      </c>
      <c r="B36" s="97">
        <v>633.15</v>
      </c>
      <c r="C36" s="97"/>
      <c r="D36" s="97">
        <v>389</v>
      </c>
      <c r="E36" s="97">
        <v>1022.15</v>
      </c>
    </row>
    <row r="37" spans="1:5" x14ac:dyDescent="0.3">
      <c r="A37" s="61" t="s">
        <v>332</v>
      </c>
      <c r="B37" s="97"/>
      <c r="C37" s="97">
        <v>90.73</v>
      </c>
      <c r="D37" s="97"/>
      <c r="E37" s="97">
        <v>90.73</v>
      </c>
    </row>
    <row r="38" spans="1:5" x14ac:dyDescent="0.3">
      <c r="A38" s="61" t="s">
        <v>211</v>
      </c>
      <c r="B38" s="97">
        <v>16926.05</v>
      </c>
      <c r="C38" s="97">
        <v>5254.05</v>
      </c>
      <c r="D38" s="97"/>
      <c r="E38" s="97">
        <v>22180.1</v>
      </c>
    </row>
    <row r="39" spans="1:5" x14ac:dyDescent="0.3">
      <c r="A39" s="61" t="s">
        <v>212</v>
      </c>
      <c r="B39" s="97"/>
      <c r="C39" s="97">
        <v>15.14</v>
      </c>
      <c r="D39" s="97"/>
      <c r="E39" s="97">
        <v>15.14</v>
      </c>
    </row>
    <row r="40" spans="1:5" x14ac:dyDescent="0.3">
      <c r="A40" s="61" t="s">
        <v>213</v>
      </c>
      <c r="B40" s="97">
        <v>13455.33</v>
      </c>
      <c r="C40" s="97">
        <v>59.01</v>
      </c>
      <c r="D40" s="97">
        <v>3000</v>
      </c>
      <c r="E40" s="97">
        <v>16514.34</v>
      </c>
    </row>
    <row r="41" spans="1:5" x14ac:dyDescent="0.3">
      <c r="A41" s="61" t="s">
        <v>214</v>
      </c>
      <c r="B41" s="97">
        <v>15.14</v>
      </c>
      <c r="C41" s="97">
        <v>90.87</v>
      </c>
      <c r="D41" s="97">
        <v>9807.07</v>
      </c>
      <c r="E41" s="97">
        <v>9913.08</v>
      </c>
    </row>
    <row r="42" spans="1:5" x14ac:dyDescent="0.3">
      <c r="A42" s="61" t="s">
        <v>333</v>
      </c>
      <c r="B42" s="97"/>
      <c r="C42" s="97">
        <v>33.74</v>
      </c>
      <c r="D42" s="97"/>
      <c r="E42" s="97">
        <v>33.74</v>
      </c>
    </row>
    <row r="43" spans="1:5" x14ac:dyDescent="0.3">
      <c r="A43" s="61" t="s">
        <v>60</v>
      </c>
      <c r="B43" s="97">
        <v>53.22</v>
      </c>
      <c r="C43" s="97"/>
      <c r="D43" s="97"/>
      <c r="E43" s="97">
        <v>53.22</v>
      </c>
    </row>
    <row r="44" spans="1:5" x14ac:dyDescent="0.3">
      <c r="A44" s="61" t="s">
        <v>61</v>
      </c>
      <c r="B44" s="97"/>
      <c r="C44" s="97"/>
      <c r="D44" s="97">
        <v>10000</v>
      </c>
      <c r="E44" s="97">
        <v>10000</v>
      </c>
    </row>
    <row r="45" spans="1:5" x14ac:dyDescent="0.3">
      <c r="A45" s="61" t="s">
        <v>62</v>
      </c>
      <c r="B45" s="97">
        <v>1154.81</v>
      </c>
      <c r="C45" s="97">
        <v>1743.38</v>
      </c>
      <c r="D45" s="97">
        <v>2555.17</v>
      </c>
      <c r="E45" s="97">
        <v>5453.3600000000006</v>
      </c>
    </row>
    <row r="46" spans="1:5" x14ac:dyDescent="0.3">
      <c r="A46" s="61" t="s">
        <v>215</v>
      </c>
      <c r="B46" s="97"/>
      <c r="C46" s="97"/>
      <c r="D46" s="97">
        <v>4125</v>
      </c>
      <c r="E46" s="97">
        <v>4125</v>
      </c>
    </row>
    <row r="47" spans="1:5" x14ac:dyDescent="0.3">
      <c r="A47" s="61" t="s">
        <v>63</v>
      </c>
      <c r="B47" s="97">
        <v>32873.599999999999</v>
      </c>
      <c r="C47" s="97">
        <v>51511.21</v>
      </c>
      <c r="D47" s="97">
        <v>23351.94</v>
      </c>
      <c r="E47" s="97">
        <v>107736.75</v>
      </c>
    </row>
    <row r="48" spans="1:5" x14ac:dyDescent="0.3">
      <c r="A48" s="61" t="s">
        <v>64</v>
      </c>
      <c r="B48" s="97">
        <v>2222.5300000000002</v>
      </c>
      <c r="C48" s="97">
        <v>25656</v>
      </c>
      <c r="D48" s="97">
        <v>86200.99</v>
      </c>
      <c r="E48" s="97">
        <v>114079.52</v>
      </c>
    </row>
    <row r="49" spans="1:5" x14ac:dyDescent="0.3">
      <c r="A49" s="61" t="s">
        <v>216</v>
      </c>
      <c r="B49" s="97">
        <v>2500</v>
      </c>
      <c r="C49" s="97">
        <v>196.65</v>
      </c>
      <c r="D49" s="97">
        <v>456.43</v>
      </c>
      <c r="E49" s="97">
        <v>3153.08</v>
      </c>
    </row>
    <row r="50" spans="1:5" x14ac:dyDescent="0.3">
      <c r="A50" s="61" t="s">
        <v>217</v>
      </c>
      <c r="B50" s="97">
        <v>8089.78</v>
      </c>
      <c r="C50" s="97">
        <v>586</v>
      </c>
      <c r="D50" s="97">
        <v>81983.990000000005</v>
      </c>
      <c r="E50" s="97">
        <v>90659.77</v>
      </c>
    </row>
    <row r="51" spans="1:5" x14ac:dyDescent="0.3">
      <c r="A51" s="61" t="s">
        <v>218</v>
      </c>
      <c r="B51" s="97"/>
      <c r="C51" s="97"/>
      <c r="D51" s="97">
        <v>319.5</v>
      </c>
      <c r="E51" s="97">
        <v>319.5</v>
      </c>
    </row>
    <row r="52" spans="1:5" x14ac:dyDescent="0.3">
      <c r="A52" s="61" t="s">
        <v>65</v>
      </c>
      <c r="B52" s="97"/>
      <c r="C52" s="97">
        <v>4418.71</v>
      </c>
      <c r="D52" s="97"/>
      <c r="E52" s="97">
        <v>4418.71</v>
      </c>
    </row>
    <row r="53" spans="1:5" x14ac:dyDescent="0.3">
      <c r="A53" s="61" t="s">
        <v>219</v>
      </c>
      <c r="B53" s="97">
        <v>316.8</v>
      </c>
      <c r="C53" s="97">
        <v>70.849999999999994</v>
      </c>
      <c r="D53" s="97">
        <v>1302</v>
      </c>
      <c r="E53" s="97">
        <v>1689.65</v>
      </c>
    </row>
    <row r="54" spans="1:5" x14ac:dyDescent="0.3">
      <c r="A54" s="61" t="s">
        <v>220</v>
      </c>
      <c r="B54" s="97">
        <v>393</v>
      </c>
      <c r="C54" s="97"/>
      <c r="D54" s="97">
        <v>2925</v>
      </c>
      <c r="E54" s="97">
        <v>3318</v>
      </c>
    </row>
    <row r="55" spans="1:5" x14ac:dyDescent="0.3">
      <c r="A55" s="61" t="s">
        <v>221</v>
      </c>
      <c r="B55" s="97">
        <v>30</v>
      </c>
      <c r="C55" s="97">
        <v>30</v>
      </c>
      <c r="D55" s="97">
        <v>591.16999999999996</v>
      </c>
      <c r="E55" s="97">
        <v>651.16999999999996</v>
      </c>
    </row>
    <row r="56" spans="1:5" x14ac:dyDescent="0.3">
      <c r="A56" s="61" t="s">
        <v>222</v>
      </c>
      <c r="B56" s="97">
        <v>36</v>
      </c>
      <c r="C56" s="97">
        <v>36</v>
      </c>
      <c r="D56" s="97">
        <v>10611</v>
      </c>
      <c r="E56" s="97">
        <v>10683</v>
      </c>
    </row>
    <row r="57" spans="1:5" x14ac:dyDescent="0.3">
      <c r="A57" s="61" t="s">
        <v>66</v>
      </c>
      <c r="B57" s="97">
        <v>46</v>
      </c>
      <c r="C57" s="97">
        <v>2322.85</v>
      </c>
      <c r="D57" s="97">
        <v>3624.35</v>
      </c>
      <c r="E57" s="97">
        <v>5993.2</v>
      </c>
    </row>
    <row r="58" spans="1:5" x14ac:dyDescent="0.3">
      <c r="A58" s="61" t="s">
        <v>67</v>
      </c>
      <c r="B58" s="97">
        <v>427.78</v>
      </c>
      <c r="C58" s="97">
        <v>110247.4</v>
      </c>
      <c r="D58" s="97">
        <v>9558.5</v>
      </c>
      <c r="E58" s="97">
        <v>120233.68</v>
      </c>
    </row>
    <row r="59" spans="1:5" x14ac:dyDescent="0.3">
      <c r="A59" s="61" t="s">
        <v>68</v>
      </c>
      <c r="B59" s="97"/>
      <c r="C59" s="97">
        <v>11237.02</v>
      </c>
      <c r="D59" s="97"/>
      <c r="E59" s="97">
        <v>11237.02</v>
      </c>
    </row>
    <row r="60" spans="1:5" x14ac:dyDescent="0.3">
      <c r="A60" s="61" t="s">
        <v>223</v>
      </c>
      <c r="B60" s="97"/>
      <c r="C60" s="97">
        <v>158.4</v>
      </c>
      <c r="D60" s="97">
        <v>101.03</v>
      </c>
      <c r="E60" s="97">
        <v>259.43</v>
      </c>
    </row>
    <row r="61" spans="1:5" x14ac:dyDescent="0.3">
      <c r="A61" s="61" t="s">
        <v>69</v>
      </c>
      <c r="B61" s="97">
        <v>44026.6</v>
      </c>
      <c r="C61" s="97">
        <v>4202</v>
      </c>
      <c r="D61" s="97">
        <v>49338.559999999998</v>
      </c>
      <c r="E61" s="97">
        <v>97567.16</v>
      </c>
    </row>
    <row r="62" spans="1:5" x14ac:dyDescent="0.3">
      <c r="A62" s="61" t="s">
        <v>70</v>
      </c>
      <c r="B62" s="97">
        <v>346.48</v>
      </c>
      <c r="C62" s="97">
        <v>386.83</v>
      </c>
      <c r="D62" s="97">
        <v>2221.29</v>
      </c>
      <c r="E62" s="97">
        <v>2954.6</v>
      </c>
    </row>
    <row r="63" spans="1:5" x14ac:dyDescent="0.3">
      <c r="A63" s="61" t="s">
        <v>71</v>
      </c>
      <c r="B63" s="97">
        <v>185</v>
      </c>
      <c r="C63" s="97">
        <v>1312.02</v>
      </c>
      <c r="D63" s="97">
        <v>1054.25</v>
      </c>
      <c r="E63" s="97">
        <v>2551.27</v>
      </c>
    </row>
    <row r="64" spans="1:5" x14ac:dyDescent="0.3">
      <c r="A64" s="61" t="s">
        <v>224</v>
      </c>
      <c r="B64" s="97"/>
      <c r="C64" s="97"/>
      <c r="D64" s="97">
        <v>10.55</v>
      </c>
      <c r="E64" s="97">
        <v>10.55</v>
      </c>
    </row>
    <row r="65" spans="1:5" x14ac:dyDescent="0.3">
      <c r="A65" s="61" t="s">
        <v>72</v>
      </c>
      <c r="B65" s="97">
        <v>4873.0600000000004</v>
      </c>
      <c r="C65" s="97">
        <v>9877.26</v>
      </c>
      <c r="D65" s="97">
        <v>3317.68</v>
      </c>
      <c r="E65" s="97">
        <v>18068</v>
      </c>
    </row>
    <row r="66" spans="1:5" x14ac:dyDescent="0.3">
      <c r="A66" s="61" t="s">
        <v>73</v>
      </c>
      <c r="B66" s="97">
        <v>635</v>
      </c>
      <c r="C66" s="97"/>
      <c r="D66" s="97">
        <v>1282.07</v>
      </c>
      <c r="E66" s="97">
        <v>1917.07</v>
      </c>
    </row>
    <row r="67" spans="1:5" x14ac:dyDescent="0.3">
      <c r="A67" s="61" t="s">
        <v>74</v>
      </c>
      <c r="B67" s="97"/>
      <c r="C67" s="97">
        <v>1009.4</v>
      </c>
      <c r="D67" s="97"/>
      <c r="E67" s="97">
        <v>1009.4</v>
      </c>
    </row>
    <row r="68" spans="1:5" x14ac:dyDescent="0.3">
      <c r="A68" s="61" t="s">
        <v>75</v>
      </c>
      <c r="B68" s="97"/>
      <c r="C68" s="97">
        <v>212.56</v>
      </c>
      <c r="D68" s="97"/>
      <c r="E68" s="97">
        <v>212.56</v>
      </c>
    </row>
    <row r="69" spans="1:5" x14ac:dyDescent="0.3">
      <c r="A69" s="61" t="s">
        <v>76</v>
      </c>
      <c r="B69" s="97"/>
      <c r="C69" s="97"/>
      <c r="D69" s="97">
        <v>3283.01</v>
      </c>
      <c r="E69" s="97">
        <v>3283.01</v>
      </c>
    </row>
    <row r="70" spans="1:5" x14ac:dyDescent="0.3">
      <c r="A70" s="61" t="s">
        <v>225</v>
      </c>
      <c r="B70" s="97"/>
      <c r="C70" s="97"/>
      <c r="D70" s="97">
        <v>15.14</v>
      </c>
      <c r="E70" s="97">
        <v>15.14</v>
      </c>
    </row>
    <row r="71" spans="1:5" x14ac:dyDescent="0.3">
      <c r="A71" s="61" t="s">
        <v>226</v>
      </c>
      <c r="B71" s="97">
        <v>198</v>
      </c>
      <c r="C71" s="97">
        <v>396</v>
      </c>
      <c r="D71" s="97">
        <v>285</v>
      </c>
      <c r="E71" s="97">
        <v>879</v>
      </c>
    </row>
    <row r="72" spans="1:5" x14ac:dyDescent="0.3">
      <c r="A72" s="61" t="s">
        <v>77</v>
      </c>
      <c r="B72" s="97"/>
      <c r="C72" s="97"/>
      <c r="D72" s="97">
        <v>6008.94</v>
      </c>
      <c r="E72" s="97">
        <v>6008.94</v>
      </c>
    </row>
    <row r="73" spans="1:5" x14ac:dyDescent="0.3">
      <c r="A73" s="61" t="s">
        <v>78</v>
      </c>
      <c r="B73" s="97"/>
      <c r="C73" s="97"/>
      <c r="D73" s="97">
        <v>1930.92</v>
      </c>
      <c r="E73" s="97">
        <v>1930.92</v>
      </c>
    </row>
    <row r="74" spans="1:5" x14ac:dyDescent="0.3">
      <c r="A74" s="61" t="s">
        <v>227</v>
      </c>
      <c r="B74" s="97">
        <v>234.99</v>
      </c>
      <c r="C74" s="97"/>
      <c r="D74" s="97">
        <v>430</v>
      </c>
      <c r="E74" s="97">
        <v>664.99</v>
      </c>
    </row>
    <row r="75" spans="1:5" x14ac:dyDescent="0.3">
      <c r="A75" s="61" t="s">
        <v>334</v>
      </c>
      <c r="B75" s="97">
        <v>558.54</v>
      </c>
      <c r="C75" s="97"/>
      <c r="D75" s="97">
        <v>3338.47</v>
      </c>
      <c r="E75" s="97">
        <v>3897.0099999999998</v>
      </c>
    </row>
    <row r="76" spans="1:5" x14ac:dyDescent="0.3">
      <c r="A76" s="61" t="s">
        <v>79</v>
      </c>
      <c r="B76" s="97">
        <v>172.11</v>
      </c>
      <c r="C76" s="97"/>
      <c r="D76" s="97">
        <v>12478.5</v>
      </c>
      <c r="E76" s="97">
        <v>12650.61</v>
      </c>
    </row>
    <row r="77" spans="1:5" x14ac:dyDescent="0.3">
      <c r="A77" s="61" t="s">
        <v>228</v>
      </c>
      <c r="B77" s="97"/>
      <c r="C77" s="97"/>
      <c r="D77" s="97">
        <v>6.2</v>
      </c>
      <c r="E77" s="97">
        <v>6.2</v>
      </c>
    </row>
    <row r="78" spans="1:5" x14ac:dyDescent="0.3">
      <c r="A78" s="61" t="s">
        <v>229</v>
      </c>
      <c r="B78" s="97"/>
      <c r="C78" s="97">
        <v>139.94</v>
      </c>
      <c r="D78" s="97">
        <v>-139.94</v>
      </c>
      <c r="E78" s="97">
        <v>0</v>
      </c>
    </row>
    <row r="79" spans="1:5" x14ac:dyDescent="0.3">
      <c r="A79" s="61" t="s">
        <v>230</v>
      </c>
      <c r="B79" s="97">
        <v>4862.3900000000003</v>
      </c>
      <c r="C79" s="97">
        <v>129</v>
      </c>
      <c r="D79" s="97">
        <v>3083.2</v>
      </c>
      <c r="E79" s="97">
        <v>8074.59</v>
      </c>
    </row>
    <row r="80" spans="1:5" x14ac:dyDescent="0.3">
      <c r="A80" s="61" t="s">
        <v>231</v>
      </c>
      <c r="B80" s="97"/>
      <c r="C80" s="97"/>
      <c r="D80" s="97">
        <v>51.6</v>
      </c>
      <c r="E80" s="97">
        <v>51.6</v>
      </c>
    </row>
    <row r="81" spans="1:5" x14ac:dyDescent="0.3">
      <c r="A81" s="61" t="s">
        <v>80</v>
      </c>
      <c r="B81" s="97"/>
      <c r="C81" s="97"/>
      <c r="D81" s="97">
        <v>197.84</v>
      </c>
      <c r="E81" s="97">
        <v>197.84</v>
      </c>
    </row>
    <row r="82" spans="1:5" x14ac:dyDescent="0.3">
      <c r="A82" s="61" t="s">
        <v>232</v>
      </c>
      <c r="B82" s="97"/>
      <c r="C82" s="97">
        <v>438.9</v>
      </c>
      <c r="D82" s="97"/>
      <c r="E82" s="97">
        <v>438.9</v>
      </c>
    </row>
    <row r="83" spans="1:5" x14ac:dyDescent="0.3">
      <c r="A83" s="61" t="s">
        <v>233</v>
      </c>
      <c r="B83" s="97"/>
      <c r="C83" s="97"/>
      <c r="D83" s="97">
        <v>364.99</v>
      </c>
      <c r="E83" s="97">
        <v>364.99</v>
      </c>
    </row>
    <row r="84" spans="1:5" x14ac:dyDescent="0.3">
      <c r="A84" s="61" t="s">
        <v>234</v>
      </c>
      <c r="B84" s="97"/>
      <c r="C84" s="97">
        <v>411.74</v>
      </c>
      <c r="D84" s="97">
        <v>15000</v>
      </c>
      <c r="E84" s="97">
        <v>15411.74</v>
      </c>
    </row>
    <row r="85" spans="1:5" x14ac:dyDescent="0.3">
      <c r="A85" s="61" t="s">
        <v>235</v>
      </c>
      <c r="B85" s="97">
        <v>4994.13</v>
      </c>
      <c r="C85" s="97">
        <v>602.1</v>
      </c>
      <c r="D85" s="97">
        <v>705.9</v>
      </c>
      <c r="E85" s="97">
        <v>6302.13</v>
      </c>
    </row>
    <row r="86" spans="1:5" x14ac:dyDescent="0.3">
      <c r="A86" s="61" t="s">
        <v>81</v>
      </c>
      <c r="B86" s="97"/>
      <c r="C86" s="97">
        <v>528.57000000000005</v>
      </c>
      <c r="D86" s="97">
        <v>1852.26</v>
      </c>
      <c r="E86" s="97">
        <v>2380.83</v>
      </c>
    </row>
    <row r="87" spans="1:5" x14ac:dyDescent="0.3">
      <c r="A87" s="61" t="s">
        <v>335</v>
      </c>
      <c r="B87" s="97"/>
      <c r="C87" s="97">
        <v>2237.12</v>
      </c>
      <c r="D87" s="97"/>
      <c r="E87" s="97">
        <v>2237.12</v>
      </c>
    </row>
    <row r="88" spans="1:5" x14ac:dyDescent="0.3">
      <c r="A88" s="61" t="s">
        <v>236</v>
      </c>
      <c r="B88" s="97"/>
      <c r="C88" s="97"/>
      <c r="D88" s="97">
        <v>10552.81</v>
      </c>
      <c r="E88" s="97">
        <v>10552.81</v>
      </c>
    </row>
    <row r="89" spans="1:5" x14ac:dyDescent="0.3">
      <c r="A89" s="61" t="s">
        <v>82</v>
      </c>
      <c r="B89" s="97"/>
      <c r="C89" s="97">
        <v>1470</v>
      </c>
      <c r="D89" s="97">
        <v>4050</v>
      </c>
      <c r="E89" s="97">
        <v>5520</v>
      </c>
    </row>
    <row r="90" spans="1:5" x14ac:dyDescent="0.3">
      <c r="A90" s="61" t="s">
        <v>83</v>
      </c>
      <c r="B90" s="97"/>
      <c r="C90" s="97"/>
      <c r="D90" s="97">
        <v>3605</v>
      </c>
      <c r="E90" s="97">
        <v>3605</v>
      </c>
    </row>
    <row r="91" spans="1:5" x14ac:dyDescent="0.3">
      <c r="A91" s="61" t="s">
        <v>237</v>
      </c>
      <c r="B91" s="97">
        <v>2358.81</v>
      </c>
      <c r="C91" s="97">
        <v>123.02</v>
      </c>
      <c r="D91" s="97">
        <v>373.2</v>
      </c>
      <c r="E91" s="97">
        <v>2855.0299999999997</v>
      </c>
    </row>
    <row r="92" spans="1:5" x14ac:dyDescent="0.3">
      <c r="A92" s="61" t="s">
        <v>336</v>
      </c>
      <c r="B92" s="97">
        <v>1500</v>
      </c>
      <c r="C92" s="97">
        <v>8276.7800000000007</v>
      </c>
      <c r="D92" s="97"/>
      <c r="E92" s="97">
        <v>9776.7800000000007</v>
      </c>
    </row>
    <row r="93" spans="1:5" x14ac:dyDescent="0.3">
      <c r="A93" s="61" t="s">
        <v>84</v>
      </c>
      <c r="B93" s="97">
        <v>3942.08</v>
      </c>
      <c r="C93" s="97">
        <v>67757.460000000006</v>
      </c>
      <c r="D93" s="97">
        <v>115178</v>
      </c>
      <c r="E93" s="97">
        <v>186877.54</v>
      </c>
    </row>
    <row r="94" spans="1:5" x14ac:dyDescent="0.3">
      <c r="A94" s="61" t="s">
        <v>238</v>
      </c>
      <c r="B94" s="97"/>
      <c r="C94" s="97"/>
      <c r="D94" s="97">
        <v>17895.189999999999</v>
      </c>
      <c r="E94" s="97">
        <v>17895.189999999999</v>
      </c>
    </row>
    <row r="95" spans="1:5" x14ac:dyDescent="0.3">
      <c r="A95" s="61" t="s">
        <v>239</v>
      </c>
      <c r="B95" s="97">
        <v>20335.27</v>
      </c>
      <c r="C95" s="97">
        <v>13684.24</v>
      </c>
      <c r="D95" s="97">
        <v>11201.99</v>
      </c>
      <c r="E95" s="97">
        <v>45221.5</v>
      </c>
    </row>
    <row r="96" spans="1:5" x14ac:dyDescent="0.3">
      <c r="A96" s="61" t="s">
        <v>85</v>
      </c>
      <c r="B96" s="97">
        <v>1479.34</v>
      </c>
      <c r="C96" s="97">
        <v>928.31</v>
      </c>
      <c r="D96" s="97">
        <v>196.2</v>
      </c>
      <c r="E96" s="97">
        <v>2603.8499999999995</v>
      </c>
    </row>
    <row r="97" spans="1:5" x14ac:dyDescent="0.3">
      <c r="A97" s="61" t="s">
        <v>86</v>
      </c>
      <c r="B97" s="97"/>
      <c r="C97" s="97"/>
      <c r="D97" s="97">
        <v>15.14</v>
      </c>
      <c r="E97" s="97">
        <v>15.14</v>
      </c>
    </row>
    <row r="98" spans="1:5" x14ac:dyDescent="0.3">
      <c r="A98" s="61" t="s">
        <v>337</v>
      </c>
      <c r="B98" s="97"/>
      <c r="C98" s="97"/>
      <c r="D98" s="97">
        <v>8.94</v>
      </c>
      <c r="E98" s="97">
        <v>8.94</v>
      </c>
    </row>
    <row r="99" spans="1:5" x14ac:dyDescent="0.3">
      <c r="A99" s="61" t="s">
        <v>87</v>
      </c>
      <c r="B99" s="97">
        <v>8.94</v>
      </c>
      <c r="C99" s="97"/>
      <c r="D99" s="97"/>
      <c r="E99" s="97">
        <v>8.94</v>
      </c>
    </row>
    <row r="100" spans="1:5" x14ac:dyDescent="0.3">
      <c r="A100" s="61" t="s">
        <v>88</v>
      </c>
      <c r="B100" s="97">
        <v>841.25</v>
      </c>
      <c r="C100" s="97">
        <v>98.14</v>
      </c>
      <c r="D100" s="97">
        <v>7841.31</v>
      </c>
      <c r="E100" s="97">
        <v>8780.7000000000007</v>
      </c>
    </row>
    <row r="101" spans="1:5" x14ac:dyDescent="0.3">
      <c r="A101" s="61" t="s">
        <v>89</v>
      </c>
      <c r="B101" s="97">
        <v>24757.5</v>
      </c>
      <c r="C101" s="97">
        <v>182.07</v>
      </c>
      <c r="D101" s="97">
        <v>17632.7</v>
      </c>
      <c r="E101" s="97">
        <v>42572.270000000004</v>
      </c>
    </row>
    <row r="102" spans="1:5" x14ac:dyDescent="0.3">
      <c r="A102" s="61" t="s">
        <v>338</v>
      </c>
      <c r="B102" s="97"/>
      <c r="C102" s="97">
        <v>19000.05</v>
      </c>
      <c r="D102" s="97"/>
      <c r="E102" s="97">
        <v>19000.05</v>
      </c>
    </row>
    <row r="103" spans="1:5" x14ac:dyDescent="0.3">
      <c r="A103" s="61" t="s">
        <v>240</v>
      </c>
      <c r="B103" s="97">
        <v>279.8</v>
      </c>
      <c r="C103" s="97">
        <v>240</v>
      </c>
      <c r="D103" s="97">
        <v>292</v>
      </c>
      <c r="E103" s="97">
        <v>811.8</v>
      </c>
    </row>
    <row r="104" spans="1:5" x14ac:dyDescent="0.3">
      <c r="A104" s="61" t="s">
        <v>241</v>
      </c>
      <c r="B104" s="97">
        <v>33047</v>
      </c>
      <c r="C104" s="97"/>
      <c r="D104" s="97"/>
      <c r="E104" s="97">
        <v>33047</v>
      </c>
    </row>
    <row r="105" spans="1:5" x14ac:dyDescent="0.3">
      <c r="A105" s="61" t="s">
        <v>339</v>
      </c>
      <c r="B105" s="97"/>
      <c r="C105" s="97"/>
      <c r="D105" s="97">
        <v>627.65</v>
      </c>
      <c r="E105" s="97">
        <v>627.65</v>
      </c>
    </row>
    <row r="106" spans="1:5" x14ac:dyDescent="0.3">
      <c r="A106" s="61" t="s">
        <v>242</v>
      </c>
      <c r="B106" s="97">
        <v>20883.169999999998</v>
      </c>
      <c r="C106" s="97"/>
      <c r="D106" s="97"/>
      <c r="E106" s="97">
        <v>20883.169999999998</v>
      </c>
    </row>
    <row r="107" spans="1:5" x14ac:dyDescent="0.3">
      <c r="A107" s="61" t="s">
        <v>90</v>
      </c>
      <c r="B107" s="97">
        <v>828.18</v>
      </c>
      <c r="C107" s="97">
        <v>738.6</v>
      </c>
      <c r="D107" s="97">
        <v>637.71</v>
      </c>
      <c r="E107" s="97">
        <v>2204.4899999999998</v>
      </c>
    </row>
    <row r="108" spans="1:5" x14ac:dyDescent="0.3">
      <c r="A108" s="61" t="s">
        <v>91</v>
      </c>
      <c r="B108" s="97"/>
      <c r="C108" s="97">
        <v>322.99</v>
      </c>
      <c r="D108" s="97">
        <v>93.18</v>
      </c>
      <c r="E108" s="97">
        <v>416.17</v>
      </c>
    </row>
    <row r="109" spans="1:5" x14ac:dyDescent="0.3">
      <c r="A109" s="61" t="s">
        <v>92</v>
      </c>
      <c r="B109" s="97">
        <v>34139.279999999999</v>
      </c>
      <c r="C109" s="97">
        <v>15852.34</v>
      </c>
      <c r="D109" s="97">
        <v>39040.949999999997</v>
      </c>
      <c r="E109" s="97">
        <v>89032.569999999992</v>
      </c>
    </row>
    <row r="110" spans="1:5" x14ac:dyDescent="0.3">
      <c r="A110" s="61" t="s">
        <v>93</v>
      </c>
      <c r="B110" s="97">
        <v>8.94</v>
      </c>
      <c r="C110" s="97"/>
      <c r="D110" s="97"/>
      <c r="E110" s="97">
        <v>8.94</v>
      </c>
    </row>
    <row r="111" spans="1:5" x14ac:dyDescent="0.3">
      <c r="A111" s="61" t="s">
        <v>94</v>
      </c>
      <c r="B111" s="97">
        <v>2389.02</v>
      </c>
      <c r="C111" s="97">
        <v>10556.7</v>
      </c>
      <c r="D111" s="97">
        <v>51103.06</v>
      </c>
      <c r="E111" s="97">
        <v>64048.78</v>
      </c>
    </row>
    <row r="112" spans="1:5" x14ac:dyDescent="0.3">
      <c r="A112" s="61" t="s">
        <v>95</v>
      </c>
      <c r="B112" s="97">
        <v>21500</v>
      </c>
      <c r="C112" s="97"/>
      <c r="D112" s="97"/>
      <c r="E112" s="97">
        <v>21500</v>
      </c>
    </row>
    <row r="113" spans="1:5" x14ac:dyDescent="0.3">
      <c r="A113" s="61" t="s">
        <v>96</v>
      </c>
      <c r="B113" s="97">
        <v>53.52</v>
      </c>
      <c r="C113" s="97">
        <v>234.5</v>
      </c>
      <c r="D113" s="97"/>
      <c r="E113" s="97">
        <v>288.02</v>
      </c>
    </row>
    <row r="114" spans="1:5" x14ac:dyDescent="0.3">
      <c r="A114" s="61" t="s">
        <v>243</v>
      </c>
      <c r="B114" s="97">
        <v>42.34</v>
      </c>
      <c r="C114" s="97"/>
      <c r="D114" s="97"/>
      <c r="E114" s="97">
        <v>42.34</v>
      </c>
    </row>
    <row r="115" spans="1:5" x14ac:dyDescent="0.3">
      <c r="A115" s="61" t="s">
        <v>244</v>
      </c>
      <c r="B115" s="97"/>
      <c r="C115" s="97"/>
      <c r="D115" s="97">
        <v>125.04</v>
      </c>
      <c r="E115" s="97">
        <v>125.04</v>
      </c>
    </row>
    <row r="116" spans="1:5" x14ac:dyDescent="0.3">
      <c r="A116" s="61" t="s">
        <v>245</v>
      </c>
      <c r="B116" s="97">
        <v>980.58</v>
      </c>
      <c r="C116" s="97"/>
      <c r="D116" s="97"/>
      <c r="E116" s="97">
        <v>980.58</v>
      </c>
    </row>
    <row r="117" spans="1:5" x14ac:dyDescent="0.3">
      <c r="A117" s="61" t="s">
        <v>97</v>
      </c>
      <c r="B117" s="97"/>
      <c r="C117" s="97">
        <v>405.33</v>
      </c>
      <c r="D117" s="97">
        <v>3555.77</v>
      </c>
      <c r="E117" s="97">
        <v>3961.1</v>
      </c>
    </row>
    <row r="118" spans="1:5" x14ac:dyDescent="0.3">
      <c r="A118" s="61" t="s">
        <v>246</v>
      </c>
      <c r="B118" s="97">
        <v>2677.98</v>
      </c>
      <c r="C118" s="97">
        <v>2422.3000000000002</v>
      </c>
      <c r="D118" s="97">
        <v>841.56</v>
      </c>
      <c r="E118" s="97">
        <v>5941.84</v>
      </c>
    </row>
    <row r="119" spans="1:5" x14ac:dyDescent="0.3">
      <c r="A119" s="61" t="s">
        <v>98</v>
      </c>
      <c r="B119" s="97">
        <v>1851.75</v>
      </c>
      <c r="C119" s="97"/>
      <c r="D119" s="97">
        <v>24251.75</v>
      </c>
      <c r="E119" s="97">
        <v>26103.5</v>
      </c>
    </row>
    <row r="120" spans="1:5" x14ac:dyDescent="0.3">
      <c r="A120" s="61" t="s">
        <v>99</v>
      </c>
      <c r="B120" s="97"/>
      <c r="C120" s="97"/>
      <c r="D120" s="97">
        <v>53.5</v>
      </c>
      <c r="E120" s="97">
        <v>53.5</v>
      </c>
    </row>
    <row r="121" spans="1:5" x14ac:dyDescent="0.3">
      <c r="A121" s="61" t="s">
        <v>247</v>
      </c>
      <c r="B121" s="97"/>
      <c r="C121" s="97"/>
      <c r="D121" s="97">
        <v>58.55</v>
      </c>
      <c r="E121" s="97">
        <v>58.55</v>
      </c>
    </row>
    <row r="122" spans="1:5" x14ac:dyDescent="0.3">
      <c r="A122" s="61" t="s">
        <v>100</v>
      </c>
      <c r="B122" s="97">
        <v>1632.2</v>
      </c>
      <c r="C122" s="97"/>
      <c r="D122" s="97">
        <v>1043.17</v>
      </c>
      <c r="E122" s="97">
        <v>2675.37</v>
      </c>
    </row>
    <row r="123" spans="1:5" x14ac:dyDescent="0.3">
      <c r="A123" s="61" t="s">
        <v>248</v>
      </c>
      <c r="B123" s="97"/>
      <c r="C123" s="97">
        <v>315</v>
      </c>
      <c r="D123" s="97">
        <v>1690</v>
      </c>
      <c r="E123" s="97">
        <v>2005</v>
      </c>
    </row>
    <row r="124" spans="1:5" x14ac:dyDescent="0.3">
      <c r="A124" s="61" t="s">
        <v>249</v>
      </c>
      <c r="B124" s="97">
        <v>18.91</v>
      </c>
      <c r="C124" s="97"/>
      <c r="D124" s="97"/>
      <c r="E124" s="97">
        <v>18.91</v>
      </c>
    </row>
    <row r="125" spans="1:5" x14ac:dyDescent="0.3">
      <c r="A125" s="61" t="s">
        <v>250</v>
      </c>
      <c r="B125" s="97">
        <v>1399.84</v>
      </c>
      <c r="C125" s="97">
        <v>7482.33</v>
      </c>
      <c r="D125" s="97"/>
      <c r="E125" s="97">
        <v>8882.17</v>
      </c>
    </row>
    <row r="126" spans="1:5" x14ac:dyDescent="0.3">
      <c r="A126" s="61" t="s">
        <v>101</v>
      </c>
      <c r="B126" s="97">
        <v>2825.77</v>
      </c>
      <c r="C126" s="97">
        <v>1787.07</v>
      </c>
      <c r="D126" s="97">
        <v>16331.96</v>
      </c>
      <c r="E126" s="97">
        <v>20944.8</v>
      </c>
    </row>
    <row r="127" spans="1:5" x14ac:dyDescent="0.3">
      <c r="A127" s="61" t="s">
        <v>340</v>
      </c>
      <c r="B127" s="97"/>
      <c r="C127" s="97">
        <v>808.96</v>
      </c>
      <c r="D127" s="97">
        <v>724.17</v>
      </c>
      <c r="E127" s="97">
        <v>1533.13</v>
      </c>
    </row>
    <row r="128" spans="1:5" x14ac:dyDescent="0.3">
      <c r="A128" s="61" t="s">
        <v>102</v>
      </c>
      <c r="B128" s="97">
        <v>3321.16</v>
      </c>
      <c r="C128" s="97">
        <v>1637.02</v>
      </c>
      <c r="D128" s="97">
        <v>8743.9699999999993</v>
      </c>
      <c r="E128" s="97">
        <v>13702.15</v>
      </c>
    </row>
    <row r="129" spans="1:5" x14ac:dyDescent="0.3">
      <c r="A129" s="61" t="s">
        <v>103</v>
      </c>
      <c r="B129" s="97"/>
      <c r="C129" s="97"/>
      <c r="D129" s="97">
        <v>52502.83</v>
      </c>
      <c r="E129" s="97">
        <v>52502.83</v>
      </c>
    </row>
    <row r="130" spans="1:5" x14ac:dyDescent="0.3">
      <c r="A130" s="61" t="s">
        <v>104</v>
      </c>
      <c r="B130" s="97"/>
      <c r="C130" s="97">
        <v>3399</v>
      </c>
      <c r="D130" s="97">
        <v>2640</v>
      </c>
      <c r="E130" s="97">
        <v>6039</v>
      </c>
    </row>
    <row r="131" spans="1:5" x14ac:dyDescent="0.3">
      <c r="A131" s="61" t="s">
        <v>105</v>
      </c>
      <c r="B131" s="97"/>
      <c r="C131" s="97">
        <v>339.28</v>
      </c>
      <c r="D131" s="97"/>
      <c r="E131" s="97">
        <v>339.28</v>
      </c>
    </row>
    <row r="132" spans="1:5" x14ac:dyDescent="0.3">
      <c r="A132" s="61" t="s">
        <v>106</v>
      </c>
      <c r="B132" s="97">
        <v>26691.1</v>
      </c>
      <c r="C132" s="97">
        <v>6104.01</v>
      </c>
      <c r="D132" s="97">
        <v>83001.87</v>
      </c>
      <c r="E132" s="97">
        <v>115796.98</v>
      </c>
    </row>
    <row r="133" spans="1:5" x14ac:dyDescent="0.3">
      <c r="A133" s="61" t="s">
        <v>251</v>
      </c>
      <c r="B133" s="97">
        <v>1485</v>
      </c>
      <c r="C133" s="97">
        <v>522.30999999999995</v>
      </c>
      <c r="D133" s="97">
        <v>149.94</v>
      </c>
      <c r="E133" s="97">
        <v>2157.25</v>
      </c>
    </row>
    <row r="134" spans="1:5" x14ac:dyDescent="0.3">
      <c r="A134" s="61" t="s">
        <v>252</v>
      </c>
      <c r="B134" s="97"/>
      <c r="C134" s="97">
        <v>104</v>
      </c>
      <c r="D134" s="97"/>
      <c r="E134" s="97">
        <v>104</v>
      </c>
    </row>
    <row r="135" spans="1:5" x14ac:dyDescent="0.3">
      <c r="A135" s="61" t="s">
        <v>253</v>
      </c>
      <c r="B135" s="97"/>
      <c r="C135" s="97"/>
      <c r="D135" s="97">
        <v>700</v>
      </c>
      <c r="E135" s="97">
        <v>700</v>
      </c>
    </row>
    <row r="136" spans="1:5" x14ac:dyDescent="0.3">
      <c r="A136" s="61" t="s">
        <v>107</v>
      </c>
      <c r="B136" s="97">
        <v>37093.800000000003</v>
      </c>
      <c r="C136" s="97">
        <v>1440</v>
      </c>
      <c r="D136" s="97">
        <v>11860.56</v>
      </c>
      <c r="E136" s="97">
        <v>50394.36</v>
      </c>
    </row>
    <row r="137" spans="1:5" x14ac:dyDescent="0.3">
      <c r="A137" s="61" t="s">
        <v>108</v>
      </c>
      <c r="B137" s="97">
        <v>1553.13</v>
      </c>
      <c r="C137" s="97">
        <v>4023.51</v>
      </c>
      <c r="D137" s="97">
        <v>9822.17</v>
      </c>
      <c r="E137" s="97">
        <v>15398.810000000001</v>
      </c>
    </row>
    <row r="138" spans="1:5" x14ac:dyDescent="0.3">
      <c r="A138" s="61" t="s">
        <v>109</v>
      </c>
      <c r="B138" s="97">
        <v>442.4</v>
      </c>
      <c r="C138" s="97">
        <v>442.4</v>
      </c>
      <c r="D138" s="97">
        <v>703.56</v>
      </c>
      <c r="E138" s="97">
        <v>1588.36</v>
      </c>
    </row>
    <row r="139" spans="1:5" x14ac:dyDescent="0.3">
      <c r="A139" s="61" t="s">
        <v>254</v>
      </c>
      <c r="B139" s="97">
        <v>52.81</v>
      </c>
      <c r="C139" s="97">
        <v>506</v>
      </c>
      <c r="D139" s="97"/>
      <c r="E139" s="97">
        <v>558.80999999999995</v>
      </c>
    </row>
    <row r="140" spans="1:5" x14ac:dyDescent="0.3">
      <c r="A140" s="61" t="s">
        <v>255</v>
      </c>
      <c r="B140" s="97"/>
      <c r="C140" s="97">
        <v>6499.95</v>
      </c>
      <c r="D140" s="97">
        <v>54.05</v>
      </c>
      <c r="E140" s="97">
        <v>6554</v>
      </c>
    </row>
    <row r="141" spans="1:5" x14ac:dyDescent="0.3">
      <c r="A141" s="61" t="s">
        <v>256</v>
      </c>
      <c r="B141" s="97">
        <v>1216.08</v>
      </c>
      <c r="C141" s="97"/>
      <c r="D141" s="97">
        <v>5877.92</v>
      </c>
      <c r="E141" s="97">
        <v>7094</v>
      </c>
    </row>
    <row r="142" spans="1:5" x14ac:dyDescent="0.3">
      <c r="A142" s="61" t="s">
        <v>257</v>
      </c>
      <c r="B142" s="97">
        <v>1283.21</v>
      </c>
      <c r="C142" s="97">
        <v>829.4</v>
      </c>
      <c r="D142" s="97">
        <v>134513.41</v>
      </c>
      <c r="E142" s="97">
        <v>136626.01999999999</v>
      </c>
    </row>
    <row r="143" spans="1:5" x14ac:dyDescent="0.3">
      <c r="A143" s="61" t="s">
        <v>258</v>
      </c>
      <c r="B143" s="97"/>
      <c r="C143" s="97">
        <v>181.86</v>
      </c>
      <c r="D143" s="97"/>
      <c r="E143" s="97">
        <v>181.86</v>
      </c>
    </row>
    <row r="144" spans="1:5" x14ac:dyDescent="0.3">
      <c r="A144" s="61" t="s">
        <v>259</v>
      </c>
      <c r="B144" s="97">
        <v>339</v>
      </c>
      <c r="C144" s="97">
        <v>372.1</v>
      </c>
      <c r="D144" s="97">
        <v>2346</v>
      </c>
      <c r="E144" s="97">
        <v>3057.1</v>
      </c>
    </row>
    <row r="145" spans="1:5" x14ac:dyDescent="0.3">
      <c r="A145" s="61" t="s">
        <v>260</v>
      </c>
      <c r="B145" s="97">
        <v>1268.24</v>
      </c>
      <c r="C145" s="97">
        <v>911.44</v>
      </c>
      <c r="D145" s="97">
        <v>375.01</v>
      </c>
      <c r="E145" s="97">
        <v>2554.6900000000005</v>
      </c>
    </row>
    <row r="146" spans="1:5" x14ac:dyDescent="0.3">
      <c r="A146" s="61" t="s">
        <v>110</v>
      </c>
      <c r="B146" s="97"/>
      <c r="C146" s="97">
        <v>1878.75</v>
      </c>
      <c r="D146" s="97"/>
      <c r="E146" s="97">
        <v>1878.75</v>
      </c>
    </row>
    <row r="147" spans="1:5" x14ac:dyDescent="0.3">
      <c r="A147" s="61" t="s">
        <v>111</v>
      </c>
      <c r="B147" s="97">
        <v>7774.51</v>
      </c>
      <c r="C147" s="97">
        <v>4078.99</v>
      </c>
      <c r="D147" s="97">
        <v>19745.55</v>
      </c>
      <c r="E147" s="97">
        <v>31599.05</v>
      </c>
    </row>
    <row r="148" spans="1:5" x14ac:dyDescent="0.3">
      <c r="A148" s="61" t="s">
        <v>112</v>
      </c>
      <c r="B148" s="97">
        <v>21892.84</v>
      </c>
      <c r="C148" s="97">
        <v>5945.12</v>
      </c>
      <c r="D148" s="97">
        <v>7804.42</v>
      </c>
      <c r="E148" s="97">
        <v>35642.379999999997</v>
      </c>
    </row>
    <row r="149" spans="1:5" x14ac:dyDescent="0.3">
      <c r="A149" s="61" t="s">
        <v>261</v>
      </c>
      <c r="B149" s="97">
        <v>577.37</v>
      </c>
      <c r="C149" s="97">
        <v>733</v>
      </c>
      <c r="D149" s="97">
        <v>33.74</v>
      </c>
      <c r="E149" s="97">
        <v>1344.11</v>
      </c>
    </row>
    <row r="150" spans="1:5" x14ac:dyDescent="0.3">
      <c r="A150" s="61" t="s">
        <v>113</v>
      </c>
      <c r="B150" s="97"/>
      <c r="C150" s="97">
        <v>865.58</v>
      </c>
      <c r="D150" s="97">
        <v>6499.32</v>
      </c>
      <c r="E150" s="97">
        <v>7364.9</v>
      </c>
    </row>
    <row r="151" spans="1:5" x14ac:dyDescent="0.3">
      <c r="A151" s="61" t="s">
        <v>262</v>
      </c>
      <c r="B151" s="97">
        <v>1348</v>
      </c>
      <c r="C151" s="97">
        <v>371.6</v>
      </c>
      <c r="D151" s="97">
        <v>5174.4399999999996</v>
      </c>
      <c r="E151" s="97">
        <v>6894.0399999999991</v>
      </c>
    </row>
    <row r="152" spans="1:5" x14ac:dyDescent="0.3">
      <c r="A152" s="61" t="s">
        <v>263</v>
      </c>
      <c r="B152" s="97"/>
      <c r="C152" s="97"/>
      <c r="D152" s="97">
        <v>6260</v>
      </c>
      <c r="E152" s="97">
        <v>6260</v>
      </c>
    </row>
    <row r="153" spans="1:5" x14ac:dyDescent="0.3">
      <c r="A153" s="61" t="s">
        <v>264</v>
      </c>
      <c r="B153" s="97">
        <v>1816.27</v>
      </c>
      <c r="C153" s="97">
        <v>1655.92</v>
      </c>
      <c r="D153" s="97">
        <v>235.9</v>
      </c>
      <c r="E153" s="97">
        <v>3708.09</v>
      </c>
    </row>
    <row r="154" spans="1:5" x14ac:dyDescent="0.3">
      <c r="A154" s="61" t="s">
        <v>265</v>
      </c>
      <c r="B154" s="97"/>
      <c r="C154" s="97">
        <v>793.03</v>
      </c>
      <c r="D154" s="97">
        <v>1013.6</v>
      </c>
      <c r="E154" s="97">
        <v>1806.63</v>
      </c>
    </row>
    <row r="155" spans="1:5" x14ac:dyDescent="0.3">
      <c r="A155" s="61" t="s">
        <v>266</v>
      </c>
      <c r="B155" s="97">
        <v>39.94</v>
      </c>
      <c r="C155" s="97"/>
      <c r="D155" s="97"/>
      <c r="E155" s="97">
        <v>39.94</v>
      </c>
    </row>
    <row r="156" spans="1:5" x14ac:dyDescent="0.3">
      <c r="A156" s="61" t="s">
        <v>267</v>
      </c>
      <c r="B156" s="97"/>
      <c r="C156" s="97">
        <v>974</v>
      </c>
      <c r="D156" s="97">
        <v>159</v>
      </c>
      <c r="E156" s="97">
        <v>1133</v>
      </c>
    </row>
    <row r="157" spans="1:5" x14ac:dyDescent="0.3">
      <c r="A157" s="61" t="s">
        <v>114</v>
      </c>
      <c r="B157" s="97">
        <v>2213.5</v>
      </c>
      <c r="C157" s="97">
        <v>13.2</v>
      </c>
      <c r="D157" s="97"/>
      <c r="E157" s="97">
        <v>2226.6999999999998</v>
      </c>
    </row>
    <row r="158" spans="1:5" x14ac:dyDescent="0.3">
      <c r="A158" s="61" t="s">
        <v>268</v>
      </c>
      <c r="B158" s="97">
        <v>1510.32</v>
      </c>
      <c r="C158" s="97"/>
      <c r="D158" s="97"/>
      <c r="E158" s="97">
        <v>1510.32</v>
      </c>
    </row>
    <row r="159" spans="1:5" x14ac:dyDescent="0.3">
      <c r="A159" s="61" t="s">
        <v>115</v>
      </c>
      <c r="B159" s="97">
        <v>3387.72</v>
      </c>
      <c r="C159" s="97">
        <v>8191.94</v>
      </c>
      <c r="D159" s="97">
        <v>11763.45</v>
      </c>
      <c r="E159" s="97">
        <v>23343.11</v>
      </c>
    </row>
    <row r="160" spans="1:5" x14ac:dyDescent="0.3">
      <c r="A160" s="61" t="s">
        <v>269</v>
      </c>
      <c r="B160" s="97">
        <v>27.8</v>
      </c>
      <c r="C160" s="97">
        <v>708</v>
      </c>
      <c r="D160" s="97"/>
      <c r="E160" s="97">
        <v>735.8</v>
      </c>
    </row>
    <row r="161" spans="1:5" x14ac:dyDescent="0.3">
      <c r="A161" s="61" t="s">
        <v>270</v>
      </c>
      <c r="B161" s="97">
        <v>516</v>
      </c>
      <c r="C161" s="97">
        <v>395</v>
      </c>
      <c r="D161" s="97">
        <v>194.99</v>
      </c>
      <c r="E161" s="97">
        <v>1105.99</v>
      </c>
    </row>
    <row r="162" spans="1:5" x14ac:dyDescent="0.3">
      <c r="A162" s="61" t="s">
        <v>271</v>
      </c>
      <c r="B162" s="97">
        <v>3185</v>
      </c>
      <c r="C162" s="97"/>
      <c r="D162" s="97"/>
      <c r="E162" s="97">
        <v>3185</v>
      </c>
    </row>
    <row r="163" spans="1:5" x14ac:dyDescent="0.3">
      <c r="A163" s="61" t="s">
        <v>272</v>
      </c>
      <c r="B163" s="97">
        <v>329</v>
      </c>
      <c r="C163" s="97">
        <v>329</v>
      </c>
      <c r="D163" s="97"/>
      <c r="E163" s="97">
        <v>658</v>
      </c>
    </row>
    <row r="164" spans="1:5" x14ac:dyDescent="0.3">
      <c r="A164" s="61" t="s">
        <v>273</v>
      </c>
      <c r="B164" s="97"/>
      <c r="C164" s="97"/>
      <c r="D164" s="97">
        <v>2167.06</v>
      </c>
      <c r="E164" s="97">
        <v>2167.06</v>
      </c>
    </row>
    <row r="165" spans="1:5" x14ac:dyDescent="0.3">
      <c r="A165" s="61" t="s">
        <v>274</v>
      </c>
      <c r="B165" s="97">
        <v>180.3</v>
      </c>
      <c r="C165" s="97">
        <v>99</v>
      </c>
      <c r="D165" s="97">
        <v>142</v>
      </c>
      <c r="E165" s="97">
        <v>421.3</v>
      </c>
    </row>
    <row r="166" spans="1:5" x14ac:dyDescent="0.3">
      <c r="A166" s="61" t="s">
        <v>116</v>
      </c>
      <c r="B166" s="97">
        <v>295.99</v>
      </c>
      <c r="C166" s="97"/>
      <c r="D166" s="97">
        <v>2590.75</v>
      </c>
      <c r="E166" s="97">
        <v>2886.74</v>
      </c>
    </row>
    <row r="167" spans="1:5" x14ac:dyDescent="0.3">
      <c r="A167" s="61" t="s">
        <v>275</v>
      </c>
      <c r="B167" s="97"/>
      <c r="C167" s="97"/>
      <c r="D167" s="97">
        <v>2000</v>
      </c>
      <c r="E167" s="97">
        <v>2000</v>
      </c>
    </row>
    <row r="168" spans="1:5" x14ac:dyDescent="0.3">
      <c r="A168" s="61" t="s">
        <v>117</v>
      </c>
      <c r="B168" s="97"/>
      <c r="C168" s="97"/>
      <c r="D168" s="97">
        <v>30</v>
      </c>
      <c r="E168" s="97">
        <v>30</v>
      </c>
    </row>
    <row r="169" spans="1:5" x14ac:dyDescent="0.3">
      <c r="A169" s="61" t="s">
        <v>276</v>
      </c>
      <c r="B169" s="97">
        <v>1747.5</v>
      </c>
      <c r="C169" s="97">
        <v>400</v>
      </c>
      <c r="D169" s="97"/>
      <c r="E169" s="97">
        <v>2147.5</v>
      </c>
    </row>
    <row r="170" spans="1:5" x14ac:dyDescent="0.3">
      <c r="A170" s="61" t="s">
        <v>118</v>
      </c>
      <c r="B170" s="97">
        <v>49.55</v>
      </c>
      <c r="C170" s="97">
        <v>50.86</v>
      </c>
      <c r="D170" s="97">
        <v>50.86</v>
      </c>
      <c r="E170" s="97">
        <v>151.26999999999998</v>
      </c>
    </row>
    <row r="171" spans="1:5" x14ac:dyDescent="0.3">
      <c r="A171" s="61" t="s">
        <v>277</v>
      </c>
      <c r="B171" s="97">
        <v>179.99</v>
      </c>
      <c r="C171" s="97"/>
      <c r="D171" s="97"/>
      <c r="E171" s="97">
        <v>179.99</v>
      </c>
    </row>
    <row r="172" spans="1:5" x14ac:dyDescent="0.3">
      <c r="A172" s="61" t="s">
        <v>278</v>
      </c>
      <c r="B172" s="97">
        <v>708</v>
      </c>
      <c r="C172" s="97"/>
      <c r="D172" s="97"/>
      <c r="E172" s="97">
        <v>708</v>
      </c>
    </row>
    <row r="173" spans="1:5" x14ac:dyDescent="0.3">
      <c r="A173" s="61" t="s">
        <v>119</v>
      </c>
      <c r="B173" s="97"/>
      <c r="C173" s="97">
        <v>9708.42</v>
      </c>
      <c r="D173" s="97"/>
      <c r="E173" s="97">
        <v>9708.42</v>
      </c>
    </row>
    <row r="174" spans="1:5" x14ac:dyDescent="0.3">
      <c r="A174" s="61" t="s">
        <v>341</v>
      </c>
      <c r="B174" s="97">
        <v>295</v>
      </c>
      <c r="C174" s="97">
        <v>108.5</v>
      </c>
      <c r="D174" s="97">
        <v>977</v>
      </c>
      <c r="E174" s="97">
        <v>1380.5</v>
      </c>
    </row>
    <row r="175" spans="1:5" x14ac:dyDescent="0.3">
      <c r="A175" s="61" t="s">
        <v>120</v>
      </c>
      <c r="B175" s="97"/>
      <c r="C175" s="97">
        <v>2354</v>
      </c>
      <c r="D175" s="97">
        <v>5608</v>
      </c>
      <c r="E175" s="97">
        <v>7962</v>
      </c>
    </row>
    <row r="176" spans="1:5" x14ac:dyDescent="0.3">
      <c r="A176" s="61" t="s">
        <v>279</v>
      </c>
      <c r="B176" s="97">
        <v>65.209999999999994</v>
      </c>
      <c r="C176" s="97">
        <v>985.92</v>
      </c>
      <c r="D176" s="97">
        <v>24.08</v>
      </c>
      <c r="E176" s="97">
        <v>1075.2099999999998</v>
      </c>
    </row>
    <row r="177" spans="1:5" x14ac:dyDescent="0.3">
      <c r="A177" s="61" t="s">
        <v>342</v>
      </c>
      <c r="B177" s="97"/>
      <c r="C177" s="97"/>
      <c r="D177" s="97">
        <v>735</v>
      </c>
      <c r="E177" s="97">
        <v>735</v>
      </c>
    </row>
    <row r="178" spans="1:5" x14ac:dyDescent="0.3">
      <c r="A178" s="61" t="s">
        <v>280</v>
      </c>
      <c r="B178" s="97">
        <v>1910</v>
      </c>
      <c r="C178" s="97"/>
      <c r="D178" s="97">
        <v>27.54</v>
      </c>
      <c r="E178" s="97">
        <v>1937.54</v>
      </c>
    </row>
    <row r="179" spans="1:5" x14ac:dyDescent="0.3">
      <c r="A179" s="61" t="s">
        <v>121</v>
      </c>
      <c r="B179" s="97">
        <v>56954.64</v>
      </c>
      <c r="C179" s="97">
        <v>2144.7800000000002</v>
      </c>
      <c r="D179" s="97">
        <v>5178.2700000000004</v>
      </c>
      <c r="E179" s="97">
        <v>64277.69</v>
      </c>
    </row>
    <row r="180" spans="1:5" x14ac:dyDescent="0.3">
      <c r="A180" s="61" t="s">
        <v>122</v>
      </c>
      <c r="B180" s="97"/>
      <c r="C180" s="97">
        <v>39.94</v>
      </c>
      <c r="D180" s="97">
        <v>1400</v>
      </c>
      <c r="E180" s="97">
        <v>1439.94</v>
      </c>
    </row>
    <row r="181" spans="1:5" x14ac:dyDescent="0.3">
      <c r="A181" s="61" t="s">
        <v>123</v>
      </c>
      <c r="B181" s="97">
        <v>3985.83</v>
      </c>
      <c r="C181" s="97">
        <v>46.61</v>
      </c>
      <c r="D181" s="97"/>
      <c r="E181" s="97">
        <v>4032.44</v>
      </c>
    </row>
    <row r="182" spans="1:5" x14ac:dyDescent="0.3">
      <c r="A182" s="61" t="s">
        <v>281</v>
      </c>
      <c r="B182" s="97"/>
      <c r="C182" s="97">
        <v>58.94</v>
      </c>
      <c r="D182" s="97"/>
      <c r="E182" s="97">
        <v>58.94</v>
      </c>
    </row>
    <row r="183" spans="1:5" x14ac:dyDescent="0.3">
      <c r="A183" s="61" t="s">
        <v>282</v>
      </c>
      <c r="B183" s="97"/>
      <c r="C183" s="97">
        <v>8.94</v>
      </c>
      <c r="D183" s="97"/>
      <c r="E183" s="97">
        <v>8.94</v>
      </c>
    </row>
    <row r="184" spans="1:5" x14ac:dyDescent="0.3">
      <c r="A184" s="61" t="s">
        <v>124</v>
      </c>
      <c r="B184" s="97">
        <v>4539.6000000000004</v>
      </c>
      <c r="C184" s="97"/>
      <c r="D184" s="97"/>
      <c r="E184" s="97">
        <v>4539.6000000000004</v>
      </c>
    </row>
    <row r="185" spans="1:5" x14ac:dyDescent="0.3">
      <c r="A185" s="61" t="s">
        <v>343</v>
      </c>
      <c r="B185" s="97">
        <v>8.94</v>
      </c>
      <c r="C185" s="97">
        <v>6.67</v>
      </c>
      <c r="D185" s="97"/>
      <c r="E185" s="97">
        <v>15.61</v>
      </c>
    </row>
    <row r="186" spans="1:5" x14ac:dyDescent="0.3">
      <c r="A186" s="61" t="s">
        <v>344</v>
      </c>
      <c r="B186" s="97"/>
      <c r="C186" s="97"/>
      <c r="D186" s="97">
        <v>286.74</v>
      </c>
      <c r="E186" s="97">
        <v>286.74</v>
      </c>
    </row>
    <row r="187" spans="1:5" x14ac:dyDescent="0.3">
      <c r="A187" s="61" t="s">
        <v>283</v>
      </c>
      <c r="B187" s="97"/>
      <c r="C187" s="97"/>
      <c r="D187" s="97">
        <v>15.14</v>
      </c>
      <c r="E187" s="97">
        <v>15.14</v>
      </c>
    </row>
    <row r="188" spans="1:5" x14ac:dyDescent="0.3">
      <c r="A188" s="61" t="s">
        <v>284</v>
      </c>
      <c r="B188" s="97">
        <v>61.05</v>
      </c>
      <c r="C188" s="97">
        <v>14.23</v>
      </c>
      <c r="D188" s="97"/>
      <c r="E188" s="97">
        <v>75.28</v>
      </c>
    </row>
    <row r="189" spans="1:5" x14ac:dyDescent="0.3">
      <c r="A189" s="61" t="s">
        <v>345</v>
      </c>
      <c r="B189" s="97"/>
      <c r="C189" s="97">
        <v>149</v>
      </c>
      <c r="D189" s="97"/>
      <c r="E189" s="97">
        <v>149</v>
      </c>
    </row>
    <row r="190" spans="1:5" x14ac:dyDescent="0.3">
      <c r="A190" s="61" t="s">
        <v>125</v>
      </c>
      <c r="B190" s="97">
        <v>74.83</v>
      </c>
      <c r="C190" s="97">
        <v>114.11</v>
      </c>
      <c r="D190" s="97">
        <v>61</v>
      </c>
      <c r="E190" s="97">
        <v>249.94</v>
      </c>
    </row>
    <row r="191" spans="1:5" x14ac:dyDescent="0.3">
      <c r="A191" s="61" t="s">
        <v>126</v>
      </c>
      <c r="B191" s="97"/>
      <c r="C191" s="97">
        <v>552.80999999999995</v>
      </c>
      <c r="D191" s="97"/>
      <c r="E191" s="97">
        <v>552.80999999999995</v>
      </c>
    </row>
    <row r="192" spans="1:5" x14ac:dyDescent="0.3">
      <c r="A192" s="61" t="s">
        <v>285</v>
      </c>
      <c r="B192" s="97">
        <v>5975.65</v>
      </c>
      <c r="C192" s="97">
        <v>65</v>
      </c>
      <c r="D192" s="97">
        <v>476.76</v>
      </c>
      <c r="E192" s="97">
        <v>6517.41</v>
      </c>
    </row>
    <row r="193" spans="1:5" x14ac:dyDescent="0.3">
      <c r="A193" s="61" t="s">
        <v>127</v>
      </c>
      <c r="B193" s="97"/>
      <c r="C193" s="97">
        <v>226.14</v>
      </c>
      <c r="D193" s="97">
        <v>52.81</v>
      </c>
      <c r="E193" s="97">
        <v>278.95</v>
      </c>
    </row>
    <row r="194" spans="1:5" x14ac:dyDescent="0.3">
      <c r="A194" s="61" t="s">
        <v>286</v>
      </c>
      <c r="B194" s="97"/>
      <c r="C194" s="97">
        <v>89.29</v>
      </c>
      <c r="D194" s="97">
        <v>726.88</v>
      </c>
      <c r="E194" s="97">
        <v>816.17</v>
      </c>
    </row>
    <row r="195" spans="1:5" x14ac:dyDescent="0.3">
      <c r="A195" s="61" t="s">
        <v>287</v>
      </c>
      <c r="B195" s="97">
        <v>806.25</v>
      </c>
      <c r="C195" s="97">
        <v>1266.25</v>
      </c>
      <c r="D195" s="97">
        <v>635</v>
      </c>
      <c r="E195" s="97">
        <v>2707.5</v>
      </c>
    </row>
    <row r="196" spans="1:5" x14ac:dyDescent="0.3">
      <c r="A196" s="61" t="s">
        <v>128</v>
      </c>
      <c r="B196" s="97">
        <v>93072.89</v>
      </c>
      <c r="C196" s="97">
        <v>28807.16</v>
      </c>
      <c r="D196" s="97">
        <v>16671.88</v>
      </c>
      <c r="E196" s="97">
        <v>138551.93</v>
      </c>
    </row>
    <row r="197" spans="1:5" x14ac:dyDescent="0.3">
      <c r="A197" s="61" t="s">
        <v>129</v>
      </c>
      <c r="B197" s="97">
        <v>839.99</v>
      </c>
      <c r="C197" s="97">
        <v>1182.57</v>
      </c>
      <c r="D197" s="97">
        <v>88403.13</v>
      </c>
      <c r="E197" s="97">
        <v>90425.69</v>
      </c>
    </row>
    <row r="198" spans="1:5" x14ac:dyDescent="0.3">
      <c r="A198" s="61" t="s">
        <v>288</v>
      </c>
      <c r="B198" s="97">
        <v>132</v>
      </c>
      <c r="C198" s="97">
        <v>160</v>
      </c>
      <c r="D198" s="97">
        <v>2463.92</v>
      </c>
      <c r="E198" s="97">
        <v>2755.92</v>
      </c>
    </row>
    <row r="199" spans="1:5" x14ac:dyDescent="0.3">
      <c r="A199" s="61" t="s">
        <v>289</v>
      </c>
      <c r="B199" s="97">
        <v>123.9</v>
      </c>
      <c r="C199" s="97">
        <v>1529</v>
      </c>
      <c r="D199" s="97">
        <v>1350</v>
      </c>
      <c r="E199" s="97">
        <v>3002.9</v>
      </c>
    </row>
    <row r="200" spans="1:5" x14ac:dyDescent="0.3">
      <c r="A200" s="61" t="s">
        <v>290</v>
      </c>
      <c r="B200" s="97">
        <v>275</v>
      </c>
      <c r="C200" s="97"/>
      <c r="D200" s="97"/>
      <c r="E200" s="97">
        <v>275</v>
      </c>
    </row>
    <row r="201" spans="1:5" x14ac:dyDescent="0.3">
      <c r="A201" s="61" t="s">
        <v>291</v>
      </c>
      <c r="B201" s="97">
        <v>363.75</v>
      </c>
      <c r="C201" s="97">
        <v>12800</v>
      </c>
      <c r="D201" s="97"/>
      <c r="E201" s="97">
        <v>13163.75</v>
      </c>
    </row>
    <row r="202" spans="1:5" x14ac:dyDescent="0.3">
      <c r="A202" s="61" t="s">
        <v>292</v>
      </c>
      <c r="B202" s="97">
        <v>69.75</v>
      </c>
      <c r="C202" s="97"/>
      <c r="D202" s="97">
        <v>359.7</v>
      </c>
      <c r="E202" s="97">
        <v>429.45</v>
      </c>
    </row>
    <row r="203" spans="1:5" x14ac:dyDescent="0.3">
      <c r="A203" s="61" t="s">
        <v>293</v>
      </c>
      <c r="B203" s="97"/>
      <c r="C203" s="97">
        <v>907.5</v>
      </c>
      <c r="D203" s="97"/>
      <c r="E203" s="97">
        <v>907.5</v>
      </c>
    </row>
    <row r="204" spans="1:5" x14ac:dyDescent="0.3">
      <c r="A204" s="61" t="s">
        <v>294</v>
      </c>
      <c r="B204" s="97">
        <v>1426.68</v>
      </c>
      <c r="C204" s="97"/>
      <c r="D204" s="97"/>
      <c r="E204" s="97">
        <v>1426.68</v>
      </c>
    </row>
    <row r="205" spans="1:5" x14ac:dyDescent="0.3">
      <c r="A205" s="61" t="s">
        <v>295</v>
      </c>
      <c r="B205" s="97"/>
      <c r="C205" s="97">
        <v>6499</v>
      </c>
      <c r="D205" s="97"/>
      <c r="E205" s="97">
        <v>6499</v>
      </c>
    </row>
    <row r="206" spans="1:5" x14ac:dyDescent="0.3">
      <c r="A206" s="61" t="s">
        <v>130</v>
      </c>
      <c r="B206" s="97"/>
      <c r="C206" s="97">
        <v>1612.5</v>
      </c>
      <c r="D206" s="97">
        <v>600</v>
      </c>
      <c r="E206" s="97">
        <v>2212.5</v>
      </c>
    </row>
    <row r="207" spans="1:5" x14ac:dyDescent="0.3">
      <c r="A207" s="61" t="s">
        <v>296</v>
      </c>
      <c r="B207" s="97"/>
      <c r="C207" s="97"/>
      <c r="D207" s="97">
        <v>843.75</v>
      </c>
      <c r="E207" s="97">
        <v>843.75</v>
      </c>
    </row>
    <row r="208" spans="1:5" x14ac:dyDescent="0.3">
      <c r="A208" s="61" t="s">
        <v>297</v>
      </c>
      <c r="B208" s="97">
        <v>1232.82</v>
      </c>
      <c r="C208" s="97">
        <v>748</v>
      </c>
      <c r="D208" s="97"/>
      <c r="E208" s="97">
        <v>1980.82</v>
      </c>
    </row>
    <row r="209" spans="1:5" x14ac:dyDescent="0.3">
      <c r="A209" s="61" t="s">
        <v>298</v>
      </c>
      <c r="B209" s="97"/>
      <c r="C209" s="97">
        <v>213.33</v>
      </c>
      <c r="D209" s="97"/>
      <c r="E209" s="97">
        <v>213.33</v>
      </c>
    </row>
    <row r="210" spans="1:5" x14ac:dyDescent="0.3">
      <c r="A210" s="61" t="s">
        <v>131</v>
      </c>
      <c r="B210" s="97"/>
      <c r="C210" s="97"/>
      <c r="D210" s="97">
        <v>496.94</v>
      </c>
      <c r="E210" s="97">
        <v>496.94</v>
      </c>
    </row>
    <row r="211" spans="1:5" x14ac:dyDescent="0.3">
      <c r="A211" s="61" t="s">
        <v>132</v>
      </c>
      <c r="B211" s="97"/>
      <c r="C211" s="97"/>
      <c r="D211" s="97">
        <v>171.51</v>
      </c>
      <c r="E211" s="97">
        <v>171.51</v>
      </c>
    </row>
    <row r="212" spans="1:5" x14ac:dyDescent="0.3">
      <c r="A212" s="61" t="s">
        <v>299</v>
      </c>
      <c r="B212" s="97">
        <v>8.94</v>
      </c>
      <c r="C212" s="97">
        <v>890.1</v>
      </c>
      <c r="D212" s="97"/>
      <c r="E212" s="97">
        <v>899.04000000000008</v>
      </c>
    </row>
    <row r="213" spans="1:5" x14ac:dyDescent="0.3">
      <c r="A213" s="61" t="s">
        <v>133</v>
      </c>
      <c r="B213" s="97"/>
      <c r="C213" s="97">
        <v>612.5</v>
      </c>
      <c r="D213" s="97"/>
      <c r="E213" s="97">
        <v>612.5</v>
      </c>
    </row>
    <row r="214" spans="1:5" x14ac:dyDescent="0.3">
      <c r="A214" s="61" t="s">
        <v>300</v>
      </c>
      <c r="B214" s="97"/>
      <c r="C214" s="97">
        <v>2649.6</v>
      </c>
      <c r="D214" s="97"/>
      <c r="E214" s="97">
        <v>2649.6</v>
      </c>
    </row>
    <row r="215" spans="1:5" x14ac:dyDescent="0.3">
      <c r="A215" s="61" t="s">
        <v>301</v>
      </c>
      <c r="B215" s="97"/>
      <c r="C215" s="97">
        <v>8.94</v>
      </c>
      <c r="D215" s="97"/>
      <c r="E215" s="97">
        <v>8.94</v>
      </c>
    </row>
    <row r="216" spans="1:5" x14ac:dyDescent="0.3">
      <c r="A216" s="61" t="s">
        <v>346</v>
      </c>
      <c r="B216" s="97"/>
      <c r="C216" s="97">
        <v>8.94</v>
      </c>
      <c r="D216" s="97"/>
      <c r="E216" s="97">
        <v>8.94</v>
      </c>
    </row>
    <row r="217" spans="1:5" x14ac:dyDescent="0.3">
      <c r="A217" s="61" t="s">
        <v>134</v>
      </c>
      <c r="B217" s="97">
        <v>293.89</v>
      </c>
      <c r="C217" s="97">
        <v>334.95</v>
      </c>
      <c r="D217" s="97">
        <v>36.6</v>
      </c>
      <c r="E217" s="97">
        <v>665.43999999999994</v>
      </c>
    </row>
    <row r="218" spans="1:5" x14ac:dyDescent="0.3">
      <c r="A218" s="61" t="s">
        <v>135</v>
      </c>
      <c r="B218" s="97">
        <v>74.150000000000006</v>
      </c>
      <c r="C218" s="97">
        <v>10200</v>
      </c>
      <c r="D218" s="97"/>
      <c r="E218" s="97">
        <v>10274.15</v>
      </c>
    </row>
    <row r="219" spans="1:5" x14ac:dyDescent="0.3">
      <c r="A219" s="61" t="s">
        <v>136</v>
      </c>
      <c r="B219" s="97"/>
      <c r="C219" s="97">
        <v>275</v>
      </c>
      <c r="D219" s="97">
        <v>2546.23</v>
      </c>
      <c r="E219" s="97">
        <v>2821.23</v>
      </c>
    </row>
    <row r="220" spans="1:5" x14ac:dyDescent="0.3">
      <c r="A220" s="61" t="s">
        <v>302</v>
      </c>
      <c r="B220" s="97"/>
      <c r="C220" s="97"/>
      <c r="D220" s="97">
        <v>139.06</v>
      </c>
      <c r="E220" s="97">
        <v>139.06</v>
      </c>
    </row>
    <row r="221" spans="1:5" x14ac:dyDescent="0.3">
      <c r="A221" s="61" t="s">
        <v>303</v>
      </c>
      <c r="B221" s="97">
        <v>330</v>
      </c>
      <c r="C221" s="97"/>
      <c r="D221" s="97">
        <v>1375</v>
      </c>
      <c r="E221" s="97">
        <v>1705</v>
      </c>
    </row>
    <row r="222" spans="1:5" x14ac:dyDescent="0.3">
      <c r="A222" s="61" t="s">
        <v>137</v>
      </c>
      <c r="B222" s="97">
        <v>30</v>
      </c>
      <c r="C222" s="97"/>
      <c r="D222" s="97"/>
      <c r="E222" s="97">
        <v>30</v>
      </c>
    </row>
    <row r="223" spans="1:5" x14ac:dyDescent="0.3">
      <c r="A223" s="61" t="s">
        <v>304</v>
      </c>
      <c r="B223" s="97">
        <v>406.22</v>
      </c>
      <c r="C223" s="97">
        <v>125.5</v>
      </c>
      <c r="D223" s="97">
        <v>310.63</v>
      </c>
      <c r="E223" s="97">
        <v>842.35</v>
      </c>
    </row>
    <row r="224" spans="1:5" x14ac:dyDescent="0.3">
      <c r="A224" s="61" t="s">
        <v>347</v>
      </c>
      <c r="B224" s="97"/>
      <c r="C224" s="97"/>
      <c r="D224" s="97">
        <v>966.43</v>
      </c>
      <c r="E224" s="97">
        <v>966.43</v>
      </c>
    </row>
    <row r="225" spans="1:5" x14ac:dyDescent="0.3">
      <c r="A225" s="61" t="s">
        <v>138</v>
      </c>
      <c r="B225" s="97"/>
      <c r="C225" s="97">
        <v>5785.28</v>
      </c>
      <c r="D225" s="97">
        <v>848.64</v>
      </c>
      <c r="E225" s="97">
        <v>6633.92</v>
      </c>
    </row>
    <row r="226" spans="1:5" x14ac:dyDescent="0.3">
      <c r="A226" s="61" t="s">
        <v>139</v>
      </c>
      <c r="B226" s="97">
        <v>9994.4699999999993</v>
      </c>
      <c r="C226" s="97">
        <v>4441.0200000000004</v>
      </c>
      <c r="D226" s="97">
        <v>6269.57</v>
      </c>
      <c r="E226" s="97">
        <v>20705.059999999998</v>
      </c>
    </row>
    <row r="227" spans="1:5" x14ac:dyDescent="0.3">
      <c r="A227" s="61" t="s">
        <v>140</v>
      </c>
      <c r="B227" s="97"/>
      <c r="C227" s="97"/>
      <c r="D227" s="97">
        <v>6152.6</v>
      </c>
      <c r="E227" s="97">
        <v>6152.6</v>
      </c>
    </row>
    <row r="228" spans="1:5" x14ac:dyDescent="0.3">
      <c r="A228" s="61" t="s">
        <v>141</v>
      </c>
      <c r="B228" s="97">
        <v>74.150000000000006</v>
      </c>
      <c r="C228" s="97"/>
      <c r="D228" s="97"/>
      <c r="E228" s="97">
        <v>74.150000000000006</v>
      </c>
    </row>
    <row r="229" spans="1:5" x14ac:dyDescent="0.3">
      <c r="A229" s="61" t="s">
        <v>305</v>
      </c>
      <c r="B229" s="97">
        <v>301.25</v>
      </c>
      <c r="C229" s="97"/>
      <c r="D229" s="97"/>
      <c r="E229" s="97">
        <v>301.25</v>
      </c>
    </row>
    <row r="230" spans="1:5" x14ac:dyDescent="0.3">
      <c r="A230" s="61" t="s">
        <v>306</v>
      </c>
      <c r="B230" s="97">
        <v>75</v>
      </c>
      <c r="C230" s="97"/>
      <c r="D230" s="97"/>
      <c r="E230" s="97">
        <v>75</v>
      </c>
    </row>
    <row r="231" spans="1:5" x14ac:dyDescent="0.3">
      <c r="A231" s="61" t="s">
        <v>307</v>
      </c>
      <c r="B231" s="97">
        <v>144.47999999999999</v>
      </c>
      <c r="C231" s="97"/>
      <c r="D231" s="97">
        <v>1200</v>
      </c>
      <c r="E231" s="97">
        <v>1344.48</v>
      </c>
    </row>
    <row r="232" spans="1:5" x14ac:dyDescent="0.3">
      <c r="A232" s="61" t="s">
        <v>142</v>
      </c>
      <c r="B232" s="97">
        <v>437.91</v>
      </c>
      <c r="C232" s="97">
        <v>1924.65</v>
      </c>
      <c r="D232" s="97">
        <v>40</v>
      </c>
      <c r="E232" s="97">
        <v>2402.56</v>
      </c>
    </row>
    <row r="233" spans="1:5" x14ac:dyDescent="0.3">
      <c r="A233" s="61" t="s">
        <v>308</v>
      </c>
      <c r="B233" s="97">
        <v>103</v>
      </c>
      <c r="C233" s="97">
        <v>103</v>
      </c>
      <c r="D233" s="97">
        <v>158.08000000000001</v>
      </c>
      <c r="E233" s="97">
        <v>364.08000000000004</v>
      </c>
    </row>
    <row r="234" spans="1:5" x14ac:dyDescent="0.3">
      <c r="A234" s="61" t="s">
        <v>143</v>
      </c>
      <c r="B234" s="97">
        <v>23200.84</v>
      </c>
      <c r="C234" s="97">
        <v>2855.26</v>
      </c>
      <c r="D234" s="97">
        <v>6893.13</v>
      </c>
      <c r="E234" s="97">
        <v>32949.229999999996</v>
      </c>
    </row>
    <row r="235" spans="1:5" x14ac:dyDescent="0.3">
      <c r="A235" s="61" t="s">
        <v>144</v>
      </c>
      <c r="B235" s="97">
        <v>66</v>
      </c>
      <c r="C235" s="97">
        <v>376.48</v>
      </c>
      <c r="D235" s="97">
        <v>1285.19</v>
      </c>
      <c r="E235" s="97">
        <v>1727.67</v>
      </c>
    </row>
    <row r="236" spans="1:5" x14ac:dyDescent="0.3">
      <c r="A236" s="61" t="s">
        <v>309</v>
      </c>
      <c r="B236" s="97"/>
      <c r="C236" s="97"/>
      <c r="D236" s="97">
        <v>1570.9</v>
      </c>
      <c r="E236" s="97">
        <v>1570.9</v>
      </c>
    </row>
    <row r="237" spans="1:5" x14ac:dyDescent="0.3">
      <c r="A237" s="61" t="s">
        <v>348</v>
      </c>
      <c r="B237" s="97">
        <v>80.599999999999994</v>
      </c>
      <c r="C237" s="97"/>
      <c r="D237" s="97"/>
      <c r="E237" s="97">
        <v>80.599999999999994</v>
      </c>
    </row>
    <row r="238" spans="1:5" x14ac:dyDescent="0.3">
      <c r="A238" s="61" t="s">
        <v>145</v>
      </c>
      <c r="B238" s="97">
        <v>3431.29</v>
      </c>
      <c r="C238" s="97">
        <v>1855.82</v>
      </c>
      <c r="D238" s="97">
        <v>207.64</v>
      </c>
      <c r="E238" s="97">
        <v>5494.75</v>
      </c>
    </row>
    <row r="239" spans="1:5" x14ac:dyDescent="0.3">
      <c r="A239" s="61" t="s">
        <v>349</v>
      </c>
      <c r="B239" s="97"/>
      <c r="C239" s="97">
        <v>12138.13</v>
      </c>
      <c r="D239" s="97">
        <v>1242.6400000000001</v>
      </c>
      <c r="E239" s="97">
        <v>13380.769999999999</v>
      </c>
    </row>
    <row r="240" spans="1:5" x14ac:dyDescent="0.3">
      <c r="A240" s="61" t="s">
        <v>146</v>
      </c>
      <c r="B240" s="97">
        <v>441</v>
      </c>
      <c r="C240" s="97">
        <v>550.79999999999995</v>
      </c>
      <c r="D240" s="97">
        <v>517.6</v>
      </c>
      <c r="E240" s="97">
        <v>1509.4</v>
      </c>
    </row>
    <row r="241" spans="1:5" x14ac:dyDescent="0.3">
      <c r="A241" s="61" t="s">
        <v>147</v>
      </c>
      <c r="B241" s="97">
        <v>40.409999999999997</v>
      </c>
      <c r="C241" s="97"/>
      <c r="D241" s="97"/>
      <c r="E241" s="97">
        <v>40.409999999999997</v>
      </c>
    </row>
    <row r="242" spans="1:5" x14ac:dyDescent="0.3">
      <c r="A242" s="61" t="s">
        <v>148</v>
      </c>
      <c r="B242" s="97">
        <v>80.680000000000007</v>
      </c>
      <c r="C242" s="97">
        <v>1916.24</v>
      </c>
      <c r="D242" s="97">
        <v>15.14</v>
      </c>
      <c r="E242" s="97">
        <v>2012.0600000000002</v>
      </c>
    </row>
    <row r="243" spans="1:5" x14ac:dyDescent="0.3">
      <c r="A243" s="61" t="s">
        <v>310</v>
      </c>
      <c r="B243" s="97"/>
      <c r="C243" s="97">
        <v>4000</v>
      </c>
      <c r="D243" s="97"/>
      <c r="E243" s="97">
        <v>4000</v>
      </c>
    </row>
    <row r="244" spans="1:5" x14ac:dyDescent="0.3">
      <c r="A244" s="61" t="s">
        <v>350</v>
      </c>
      <c r="B244" s="97">
        <v>310</v>
      </c>
      <c r="C244" s="97"/>
      <c r="D244" s="97"/>
      <c r="E244" s="97">
        <v>310</v>
      </c>
    </row>
    <row r="245" spans="1:5" x14ac:dyDescent="0.3">
      <c r="A245" s="61" t="s">
        <v>351</v>
      </c>
      <c r="B245" s="97"/>
      <c r="C245" s="97">
        <v>329.69</v>
      </c>
      <c r="D245" s="97">
        <v>1554.29</v>
      </c>
      <c r="E245" s="97">
        <v>1883.98</v>
      </c>
    </row>
    <row r="246" spans="1:5" x14ac:dyDescent="0.3">
      <c r="A246" s="61" t="s">
        <v>311</v>
      </c>
      <c r="B246" s="97">
        <v>411.14</v>
      </c>
      <c r="C246" s="97">
        <v>-26.25</v>
      </c>
      <c r="D246" s="97"/>
      <c r="E246" s="97">
        <v>384.89</v>
      </c>
    </row>
    <row r="247" spans="1:5" x14ac:dyDescent="0.3">
      <c r="A247" s="61" t="s">
        <v>352</v>
      </c>
      <c r="B247" s="97">
        <v>25652.86</v>
      </c>
      <c r="C247" s="97"/>
      <c r="D247" s="97">
        <v>1087.5</v>
      </c>
      <c r="E247" s="97">
        <v>26740.36</v>
      </c>
    </row>
    <row r="248" spans="1:5" x14ac:dyDescent="0.3">
      <c r="A248" s="61" t="s">
        <v>312</v>
      </c>
      <c r="B248" s="97">
        <v>4025.7</v>
      </c>
      <c r="C248" s="97"/>
      <c r="D248" s="97">
        <v>10854.63</v>
      </c>
      <c r="E248" s="97">
        <v>14880.329999999998</v>
      </c>
    </row>
    <row r="249" spans="1:5" x14ac:dyDescent="0.3">
      <c r="A249" s="61" t="s">
        <v>313</v>
      </c>
      <c r="B249" s="97"/>
      <c r="C249" s="97">
        <v>141.9</v>
      </c>
      <c r="D249" s="97"/>
      <c r="E249" s="97">
        <v>141.9</v>
      </c>
    </row>
    <row r="250" spans="1:5" x14ac:dyDescent="0.3">
      <c r="A250" s="61" t="s">
        <v>149</v>
      </c>
      <c r="B250" s="97">
        <v>42087</v>
      </c>
      <c r="C250" s="97"/>
      <c r="D250" s="97">
        <v>1275</v>
      </c>
      <c r="E250" s="97">
        <v>43362</v>
      </c>
    </row>
    <row r="251" spans="1:5" x14ac:dyDescent="0.3">
      <c r="A251" s="61" t="s">
        <v>353</v>
      </c>
      <c r="B251" s="97">
        <v>-123.47</v>
      </c>
      <c r="C251" s="97">
        <v>803.72</v>
      </c>
      <c r="D251" s="97"/>
      <c r="E251" s="97">
        <v>680.25</v>
      </c>
    </row>
    <row r="252" spans="1:5" x14ac:dyDescent="0.3">
      <c r="A252" s="61" t="s">
        <v>354</v>
      </c>
      <c r="B252" s="97"/>
      <c r="C252" s="97"/>
      <c r="D252" s="97">
        <v>20</v>
      </c>
      <c r="E252" s="97">
        <v>20</v>
      </c>
    </row>
    <row r="253" spans="1:5" x14ac:dyDescent="0.3">
      <c r="A253" s="61" t="s">
        <v>355</v>
      </c>
      <c r="B253" s="97">
        <v>631.16</v>
      </c>
      <c r="C253" s="97">
        <v>26.72</v>
      </c>
      <c r="D253" s="97">
        <v>92.53</v>
      </c>
      <c r="E253" s="97">
        <v>750.41</v>
      </c>
    </row>
    <row r="254" spans="1:5" x14ac:dyDescent="0.3">
      <c r="A254" s="61" t="s">
        <v>150</v>
      </c>
      <c r="B254" s="97">
        <v>907.75</v>
      </c>
      <c r="C254" s="97">
        <v>261.75</v>
      </c>
      <c r="D254" s="97">
        <v>518</v>
      </c>
      <c r="E254" s="97">
        <v>1687.5</v>
      </c>
    </row>
    <row r="255" spans="1:5" x14ac:dyDescent="0.3">
      <c r="A255" s="61" t="s">
        <v>151</v>
      </c>
      <c r="B255" s="97">
        <v>299</v>
      </c>
      <c r="C255" s="97"/>
      <c r="D255" s="97">
        <v>299</v>
      </c>
      <c r="E255" s="97">
        <v>598</v>
      </c>
    </row>
    <row r="256" spans="1:5" x14ac:dyDescent="0.3">
      <c r="A256" s="61" t="s">
        <v>314</v>
      </c>
      <c r="B256" s="97">
        <v>583.63</v>
      </c>
      <c r="C256" s="97">
        <v>1567.93</v>
      </c>
      <c r="D256" s="97">
        <v>6131.66</v>
      </c>
      <c r="E256" s="97">
        <v>8283.2199999999993</v>
      </c>
    </row>
    <row r="257" spans="1:5" x14ac:dyDescent="0.3">
      <c r="A257" s="61" t="s">
        <v>315</v>
      </c>
      <c r="B257" s="97">
        <v>253</v>
      </c>
      <c r="C257" s="97">
        <v>253</v>
      </c>
      <c r="D257" s="97">
        <v>253</v>
      </c>
      <c r="E257" s="97">
        <v>759</v>
      </c>
    </row>
    <row r="258" spans="1:5" x14ac:dyDescent="0.3">
      <c r="A258" s="61" t="s">
        <v>152</v>
      </c>
      <c r="B258" s="97">
        <v>3548.69</v>
      </c>
      <c r="C258" s="97">
        <v>4613.71</v>
      </c>
      <c r="D258" s="97">
        <v>3327.41</v>
      </c>
      <c r="E258" s="97">
        <v>11489.81</v>
      </c>
    </row>
    <row r="259" spans="1:5" x14ac:dyDescent="0.3">
      <c r="A259" s="61" t="s">
        <v>153</v>
      </c>
      <c r="B259" s="97">
        <v>2120</v>
      </c>
      <c r="C259" s="97"/>
      <c r="D259" s="97">
        <v>35484</v>
      </c>
      <c r="E259" s="97">
        <v>37604</v>
      </c>
    </row>
    <row r="260" spans="1:5" x14ac:dyDescent="0.3">
      <c r="A260" s="61" t="s">
        <v>316</v>
      </c>
      <c r="B260" s="97"/>
      <c r="C260" s="97">
        <v>297</v>
      </c>
      <c r="D260" s="97"/>
      <c r="E260" s="97">
        <v>297</v>
      </c>
    </row>
    <row r="261" spans="1:5" x14ac:dyDescent="0.3">
      <c r="A261" s="61" t="s">
        <v>154</v>
      </c>
      <c r="B261" s="97">
        <v>582</v>
      </c>
      <c r="C261" s="97">
        <v>11491.69</v>
      </c>
      <c r="D261" s="97">
        <v>95103.42</v>
      </c>
      <c r="E261" s="97">
        <v>107177.11</v>
      </c>
    </row>
    <row r="262" spans="1:5" x14ac:dyDescent="0.3">
      <c r="A262" s="61" t="s">
        <v>317</v>
      </c>
      <c r="B262" s="97">
        <v>435</v>
      </c>
      <c r="C262" s="97">
        <v>1435.86</v>
      </c>
      <c r="D262" s="97">
        <v>651.80999999999995</v>
      </c>
      <c r="E262" s="97">
        <v>2522.67</v>
      </c>
    </row>
    <row r="263" spans="1:5" x14ac:dyDescent="0.3">
      <c r="A263" s="61" t="s">
        <v>155</v>
      </c>
      <c r="B263" s="97"/>
      <c r="C263" s="97"/>
      <c r="D263" s="97">
        <v>31590</v>
      </c>
      <c r="E263" s="97">
        <v>31590</v>
      </c>
    </row>
    <row r="264" spans="1:5" x14ac:dyDescent="0.3">
      <c r="A264" s="61" t="s">
        <v>156</v>
      </c>
      <c r="B264" s="97">
        <v>6782</v>
      </c>
      <c r="C264" s="97">
        <v>20522</v>
      </c>
      <c r="D264" s="97">
        <v>13547.04</v>
      </c>
      <c r="E264" s="97">
        <v>40851.040000000001</v>
      </c>
    </row>
    <row r="265" spans="1:5" x14ac:dyDescent="0.3">
      <c r="A265" s="61" t="s">
        <v>318</v>
      </c>
      <c r="B265" s="97">
        <v>169.61</v>
      </c>
      <c r="C265" s="97">
        <v>4066.38</v>
      </c>
      <c r="D265" s="97">
        <v>342.54</v>
      </c>
      <c r="E265" s="97">
        <v>4578.53</v>
      </c>
    </row>
    <row r="266" spans="1:5" x14ac:dyDescent="0.3">
      <c r="A266" s="61" t="s">
        <v>319</v>
      </c>
      <c r="B266" s="97">
        <v>2451.13</v>
      </c>
      <c r="C266" s="97"/>
      <c r="D266" s="97">
        <v>37.22</v>
      </c>
      <c r="E266" s="97">
        <v>2488.35</v>
      </c>
    </row>
    <row r="267" spans="1:5" x14ac:dyDescent="0.3">
      <c r="A267" s="61" t="s">
        <v>320</v>
      </c>
      <c r="B267" s="97">
        <v>3160</v>
      </c>
      <c r="C267" s="97"/>
      <c r="D267" s="97">
        <v>572.05999999999995</v>
      </c>
      <c r="E267" s="97">
        <v>3732.06</v>
      </c>
    </row>
    <row r="268" spans="1:5" x14ac:dyDescent="0.3">
      <c r="A268" s="61" t="s">
        <v>321</v>
      </c>
      <c r="B268" s="97"/>
      <c r="C268" s="97">
        <v>1276.1500000000001</v>
      </c>
      <c r="D268" s="97">
        <v>4706.54</v>
      </c>
      <c r="E268" s="97">
        <v>5982.6900000000005</v>
      </c>
    </row>
    <row r="269" spans="1:5" x14ac:dyDescent="0.3">
      <c r="A269" s="61" t="s">
        <v>322</v>
      </c>
      <c r="B269" s="97">
        <v>64.400000000000006</v>
      </c>
      <c r="C269" s="97"/>
      <c r="D269" s="97"/>
      <c r="E269" s="97">
        <v>64.400000000000006</v>
      </c>
    </row>
    <row r="270" spans="1:5" x14ac:dyDescent="0.3">
      <c r="A270" s="61" t="s">
        <v>323</v>
      </c>
      <c r="B270" s="97"/>
      <c r="C270" s="97"/>
      <c r="D270" s="97">
        <v>539.65</v>
      </c>
      <c r="E270" s="97">
        <v>539.65</v>
      </c>
    </row>
    <row r="271" spans="1:5" x14ac:dyDescent="0.3">
      <c r="A271" s="61" t="s">
        <v>324</v>
      </c>
      <c r="B271" s="97"/>
      <c r="C271" s="97">
        <v>291.97000000000003</v>
      </c>
      <c r="D271" s="97">
        <v>903.79</v>
      </c>
      <c r="E271" s="97">
        <v>1195.76</v>
      </c>
    </row>
    <row r="272" spans="1:5" x14ac:dyDescent="0.3">
      <c r="A272" s="61" t="s">
        <v>325</v>
      </c>
      <c r="B272" s="97"/>
      <c r="C272" s="97"/>
      <c r="D272" s="97">
        <v>27.54</v>
      </c>
      <c r="E272" s="97">
        <v>27.54</v>
      </c>
    </row>
    <row r="273" spans="1:5" x14ac:dyDescent="0.3">
      <c r="A273" s="61" t="s">
        <v>157</v>
      </c>
      <c r="B273" s="97"/>
      <c r="C273" s="97">
        <v>547.98</v>
      </c>
      <c r="D273" s="97"/>
      <c r="E273" s="97">
        <v>547.98</v>
      </c>
    </row>
    <row r="274" spans="1:5" x14ac:dyDescent="0.3">
      <c r="A274" s="61" t="s">
        <v>188</v>
      </c>
      <c r="B274" s="97">
        <v>832500.91999999993</v>
      </c>
      <c r="C274" s="97">
        <v>725462.71999999974</v>
      </c>
      <c r="D274" s="97">
        <v>1526926.0399999991</v>
      </c>
      <c r="E274" s="97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358</v>
      </c>
      <c r="C1" t="s">
        <v>359</v>
      </c>
    </row>
    <row r="2" spans="1:3" x14ac:dyDescent="0.3">
      <c r="A2" t="s">
        <v>128</v>
      </c>
      <c r="B2" s="101">
        <v>93072.89</v>
      </c>
      <c r="C2" t="s">
        <v>41</v>
      </c>
    </row>
    <row r="3" spans="1:3" x14ac:dyDescent="0.3">
      <c r="A3" t="s">
        <v>121</v>
      </c>
      <c r="B3" s="101">
        <v>56954.64</v>
      </c>
      <c r="C3" t="s">
        <v>41</v>
      </c>
    </row>
    <row r="4" spans="1:3" x14ac:dyDescent="0.3">
      <c r="A4" t="s">
        <v>69</v>
      </c>
      <c r="B4" s="101">
        <v>44026.6</v>
      </c>
      <c r="C4" t="s">
        <v>41</v>
      </c>
    </row>
    <row r="5" spans="1:3" x14ac:dyDescent="0.3">
      <c r="A5" t="s">
        <v>149</v>
      </c>
      <c r="B5" s="101">
        <v>42087</v>
      </c>
      <c r="C5" t="s">
        <v>41</v>
      </c>
    </row>
    <row r="6" spans="1:3" x14ac:dyDescent="0.3">
      <c r="A6" t="s">
        <v>107</v>
      </c>
      <c r="B6" s="101">
        <v>37093.800000000003</v>
      </c>
      <c r="C6" t="s">
        <v>41</v>
      </c>
    </row>
    <row r="7" spans="1:3" x14ac:dyDescent="0.3">
      <c r="A7" t="s">
        <v>92</v>
      </c>
      <c r="B7" s="101">
        <v>34139.279999999999</v>
      </c>
      <c r="C7" t="s">
        <v>41</v>
      </c>
    </row>
    <row r="8" spans="1:3" x14ac:dyDescent="0.3">
      <c r="A8" t="s">
        <v>241</v>
      </c>
      <c r="B8" s="101">
        <v>33047</v>
      </c>
      <c r="C8" t="s">
        <v>41</v>
      </c>
    </row>
    <row r="9" spans="1:3" x14ac:dyDescent="0.3">
      <c r="A9" t="s">
        <v>63</v>
      </c>
      <c r="B9" s="101">
        <v>32873.599999999999</v>
      </c>
      <c r="C9" t="s">
        <v>41</v>
      </c>
    </row>
    <row r="10" spans="1:3" x14ac:dyDescent="0.3">
      <c r="A10" t="s">
        <v>53</v>
      </c>
      <c r="B10" s="101">
        <v>28036.82</v>
      </c>
      <c r="C10" t="s">
        <v>41</v>
      </c>
    </row>
    <row r="11" spans="1:3" x14ac:dyDescent="0.3">
      <c r="A11" t="s">
        <v>106</v>
      </c>
      <c r="B11" s="101">
        <v>26691.1</v>
      </c>
      <c r="C11" t="s">
        <v>41</v>
      </c>
    </row>
    <row r="12" spans="1:3" x14ac:dyDescent="0.3">
      <c r="A12" t="s">
        <v>352</v>
      </c>
      <c r="B12" s="101">
        <v>25652.86</v>
      </c>
      <c r="C12" t="s">
        <v>41</v>
      </c>
    </row>
    <row r="13" spans="1:3" x14ac:dyDescent="0.3">
      <c r="A13" t="s">
        <v>89</v>
      </c>
      <c r="B13" s="101">
        <v>24757.5</v>
      </c>
      <c r="C13" t="s">
        <v>41</v>
      </c>
    </row>
    <row r="14" spans="1:3" x14ac:dyDescent="0.3">
      <c r="A14" t="s">
        <v>143</v>
      </c>
      <c r="B14" s="101">
        <v>23200.84</v>
      </c>
      <c r="C14" t="s">
        <v>41</v>
      </c>
    </row>
    <row r="15" spans="1:3" x14ac:dyDescent="0.3">
      <c r="A15" t="s">
        <v>112</v>
      </c>
      <c r="B15" s="101">
        <v>21892.84</v>
      </c>
      <c r="C15" t="s">
        <v>41</v>
      </c>
    </row>
    <row r="16" spans="1:3" x14ac:dyDescent="0.3">
      <c r="A16" t="s">
        <v>95</v>
      </c>
      <c r="B16" s="101">
        <v>21500</v>
      </c>
      <c r="C16" t="s">
        <v>41</v>
      </c>
    </row>
    <row r="17" spans="1:3" x14ac:dyDescent="0.3">
      <c r="A17" t="s">
        <v>242</v>
      </c>
      <c r="B17" s="101">
        <v>20883.169999999998</v>
      </c>
      <c r="C17" t="s">
        <v>41</v>
      </c>
    </row>
    <row r="18" spans="1:3" x14ac:dyDescent="0.3">
      <c r="A18" t="s">
        <v>239</v>
      </c>
      <c r="B18" s="101">
        <v>20335.27</v>
      </c>
      <c r="C18" t="s">
        <v>41</v>
      </c>
    </row>
    <row r="19" spans="1:3" x14ac:dyDescent="0.3">
      <c r="A19" t="s">
        <v>211</v>
      </c>
      <c r="B19" s="101">
        <v>16926.05</v>
      </c>
      <c r="C19" t="s">
        <v>41</v>
      </c>
    </row>
    <row r="20" spans="1:3" x14ac:dyDescent="0.3">
      <c r="A20" t="s">
        <v>213</v>
      </c>
      <c r="B20" s="101">
        <v>13455.33</v>
      </c>
      <c r="C20" t="s">
        <v>41</v>
      </c>
    </row>
    <row r="21" spans="1:3" x14ac:dyDescent="0.3">
      <c r="A21" t="s">
        <v>205</v>
      </c>
      <c r="B21" s="101">
        <v>12169</v>
      </c>
      <c r="C21" t="s">
        <v>41</v>
      </c>
    </row>
    <row r="22" spans="1:3" x14ac:dyDescent="0.3">
      <c r="A22" t="s">
        <v>139</v>
      </c>
      <c r="B22" s="101">
        <v>9994.4699999999993</v>
      </c>
      <c r="C22" t="s">
        <v>41</v>
      </c>
    </row>
    <row r="23" spans="1:3" x14ac:dyDescent="0.3">
      <c r="A23" t="s">
        <v>217</v>
      </c>
      <c r="B23" s="101">
        <v>8089.78</v>
      </c>
      <c r="C23" t="s">
        <v>41</v>
      </c>
    </row>
    <row r="24" spans="1:3" x14ac:dyDescent="0.3">
      <c r="A24" t="s">
        <v>111</v>
      </c>
      <c r="B24" s="101">
        <v>7774.51</v>
      </c>
      <c r="C24" t="s">
        <v>41</v>
      </c>
    </row>
    <row r="25" spans="1:3" x14ac:dyDescent="0.3">
      <c r="A25" t="s">
        <v>54</v>
      </c>
      <c r="B25" s="101">
        <v>7392.88</v>
      </c>
      <c r="C25" t="s">
        <v>41</v>
      </c>
    </row>
    <row r="26" spans="1:3" x14ac:dyDescent="0.3">
      <c r="A26" t="s">
        <v>204</v>
      </c>
      <c r="B26" s="101">
        <v>7278.75</v>
      </c>
      <c r="C26" t="s">
        <v>41</v>
      </c>
    </row>
    <row r="27" spans="1:3" x14ac:dyDescent="0.3">
      <c r="A27" t="s">
        <v>203</v>
      </c>
      <c r="B27" s="101">
        <v>7028.85</v>
      </c>
      <c r="C27" t="s">
        <v>41</v>
      </c>
    </row>
    <row r="28" spans="1:3" x14ac:dyDescent="0.3">
      <c r="A28" t="s">
        <v>156</v>
      </c>
      <c r="B28" s="101">
        <v>6782</v>
      </c>
      <c r="C28" t="s">
        <v>41</v>
      </c>
    </row>
    <row r="29" spans="1:3" x14ac:dyDescent="0.3">
      <c r="A29" t="s">
        <v>285</v>
      </c>
      <c r="B29" s="101">
        <v>5975.65</v>
      </c>
      <c r="C29" t="s">
        <v>41</v>
      </c>
    </row>
    <row r="30" spans="1:3" x14ac:dyDescent="0.3">
      <c r="A30" t="s">
        <v>235</v>
      </c>
      <c r="B30" s="101">
        <v>4994.13</v>
      </c>
      <c r="C30" t="s">
        <v>41</v>
      </c>
    </row>
    <row r="31" spans="1:3" x14ac:dyDescent="0.3">
      <c r="A31" t="s">
        <v>72</v>
      </c>
      <c r="B31" s="101">
        <v>4873.0600000000004</v>
      </c>
      <c r="C31" t="s">
        <v>41</v>
      </c>
    </row>
    <row r="32" spans="1:3" x14ac:dyDescent="0.3">
      <c r="A32" t="s">
        <v>230</v>
      </c>
      <c r="B32" s="101">
        <v>4862.3900000000003</v>
      </c>
      <c r="C32" t="s">
        <v>41</v>
      </c>
    </row>
    <row r="33" spans="1:3" x14ac:dyDescent="0.3">
      <c r="A33" t="s">
        <v>124</v>
      </c>
      <c r="B33" s="101">
        <v>4539.6000000000004</v>
      </c>
      <c r="C33" t="s">
        <v>41</v>
      </c>
    </row>
    <row r="34" spans="1:3" x14ac:dyDescent="0.3">
      <c r="A34" t="s">
        <v>52</v>
      </c>
      <c r="B34" s="101">
        <v>4443.1400000000003</v>
      </c>
      <c r="C34" t="s">
        <v>41</v>
      </c>
    </row>
    <row r="35" spans="1:3" x14ac:dyDescent="0.3">
      <c r="A35" t="s">
        <v>312</v>
      </c>
      <c r="B35" s="101">
        <v>4025.7</v>
      </c>
      <c r="C35" t="s">
        <v>41</v>
      </c>
    </row>
    <row r="36" spans="1:3" x14ac:dyDescent="0.3">
      <c r="A36" t="s">
        <v>123</v>
      </c>
      <c r="B36" s="101">
        <v>3985.83</v>
      </c>
      <c r="C36" t="s">
        <v>41</v>
      </c>
    </row>
    <row r="37" spans="1:3" x14ac:dyDescent="0.3">
      <c r="A37" t="s">
        <v>58</v>
      </c>
      <c r="B37" s="101">
        <v>3949.21</v>
      </c>
      <c r="C37" t="s">
        <v>41</v>
      </c>
    </row>
    <row r="38" spans="1:3" x14ac:dyDescent="0.3">
      <c r="A38" t="s">
        <v>209</v>
      </c>
      <c r="B38" s="101">
        <v>3948.44</v>
      </c>
      <c r="C38" t="s">
        <v>41</v>
      </c>
    </row>
    <row r="39" spans="1:3" x14ac:dyDescent="0.3">
      <c r="A39" t="s">
        <v>84</v>
      </c>
      <c r="B39" s="101">
        <v>3942.08</v>
      </c>
      <c r="C39" t="s">
        <v>41</v>
      </c>
    </row>
    <row r="40" spans="1:3" x14ac:dyDescent="0.3">
      <c r="A40" t="s">
        <v>152</v>
      </c>
      <c r="B40" s="101">
        <v>3548.69</v>
      </c>
      <c r="C40" t="s">
        <v>41</v>
      </c>
    </row>
    <row r="41" spans="1:3" x14ac:dyDescent="0.3">
      <c r="A41" t="s">
        <v>145</v>
      </c>
      <c r="B41" s="101">
        <v>3431.29</v>
      </c>
      <c r="C41" t="s">
        <v>41</v>
      </c>
    </row>
    <row r="42" spans="1:3" x14ac:dyDescent="0.3">
      <c r="A42" t="s">
        <v>115</v>
      </c>
      <c r="B42" s="101">
        <v>3387.72</v>
      </c>
      <c r="C42" t="s">
        <v>41</v>
      </c>
    </row>
    <row r="43" spans="1:3" x14ac:dyDescent="0.3">
      <c r="A43" t="s">
        <v>102</v>
      </c>
      <c r="B43" s="101">
        <v>3321.16</v>
      </c>
      <c r="C43" t="s">
        <v>41</v>
      </c>
    </row>
    <row r="44" spans="1:3" x14ac:dyDescent="0.3">
      <c r="A44" t="s">
        <v>56</v>
      </c>
      <c r="B44" s="101">
        <v>3210.99</v>
      </c>
      <c r="C44" t="s">
        <v>41</v>
      </c>
    </row>
    <row r="45" spans="1:3" x14ac:dyDescent="0.3">
      <c r="A45" t="s">
        <v>271</v>
      </c>
      <c r="B45" s="101">
        <v>3185</v>
      </c>
      <c r="C45" t="s">
        <v>41</v>
      </c>
    </row>
    <row r="46" spans="1:3" x14ac:dyDescent="0.3">
      <c r="A46" t="s">
        <v>320</v>
      </c>
      <c r="B46" s="101">
        <v>3160</v>
      </c>
      <c r="C46" t="s">
        <v>41</v>
      </c>
    </row>
    <row r="47" spans="1:3" x14ac:dyDescent="0.3">
      <c r="A47" t="s">
        <v>101</v>
      </c>
      <c r="B47" s="101">
        <v>2825.77</v>
      </c>
      <c r="C47" t="s">
        <v>41</v>
      </c>
    </row>
    <row r="48" spans="1:3" x14ac:dyDescent="0.3">
      <c r="A48" t="s">
        <v>246</v>
      </c>
      <c r="B48" s="101">
        <v>2677.98</v>
      </c>
      <c r="C48" t="s">
        <v>41</v>
      </c>
    </row>
    <row r="49" spans="1:3" x14ac:dyDescent="0.3">
      <c r="A49" t="s">
        <v>216</v>
      </c>
      <c r="B49" s="101">
        <v>2500</v>
      </c>
      <c r="C49" t="s">
        <v>41</v>
      </c>
    </row>
    <row r="50" spans="1:3" x14ac:dyDescent="0.3">
      <c r="A50" t="s">
        <v>319</v>
      </c>
      <c r="B50" s="101">
        <v>2451.13</v>
      </c>
      <c r="C50" t="s">
        <v>41</v>
      </c>
    </row>
    <row r="51" spans="1:3" x14ac:dyDescent="0.3">
      <c r="A51" t="s">
        <v>94</v>
      </c>
      <c r="B51" s="101">
        <v>2389.02</v>
      </c>
      <c r="C51" t="s">
        <v>41</v>
      </c>
    </row>
    <row r="52" spans="1:3" x14ac:dyDescent="0.3">
      <c r="A52" t="s">
        <v>237</v>
      </c>
      <c r="B52" s="101">
        <v>2358.81</v>
      </c>
      <c r="C52" t="s">
        <v>41</v>
      </c>
    </row>
    <row r="53" spans="1:3" x14ac:dyDescent="0.3">
      <c r="A53" t="s">
        <v>64</v>
      </c>
      <c r="B53" s="101">
        <v>2222.5300000000002</v>
      </c>
      <c r="C53" t="s">
        <v>41</v>
      </c>
    </row>
    <row r="54" spans="1:3" x14ac:dyDescent="0.3">
      <c r="A54" t="s">
        <v>114</v>
      </c>
      <c r="B54" s="101">
        <v>2213.5</v>
      </c>
      <c r="C54" t="s">
        <v>41</v>
      </c>
    </row>
    <row r="55" spans="1:3" x14ac:dyDescent="0.3">
      <c r="A55" t="s">
        <v>153</v>
      </c>
      <c r="B55" s="101">
        <v>2120</v>
      </c>
      <c r="C55" t="s">
        <v>41</v>
      </c>
    </row>
    <row r="56" spans="1:3" x14ac:dyDescent="0.3">
      <c r="A56" t="s">
        <v>280</v>
      </c>
      <c r="B56" s="101">
        <v>1910</v>
      </c>
      <c r="C56" t="s">
        <v>41</v>
      </c>
    </row>
    <row r="57" spans="1:3" x14ac:dyDescent="0.3">
      <c r="A57" t="s">
        <v>98</v>
      </c>
      <c r="B57" s="101">
        <v>1851.75</v>
      </c>
      <c r="C57" t="s">
        <v>41</v>
      </c>
    </row>
    <row r="58" spans="1:3" x14ac:dyDescent="0.3">
      <c r="A58" t="s">
        <v>264</v>
      </c>
      <c r="B58" s="101">
        <v>1816.27</v>
      </c>
      <c r="C58" t="s">
        <v>41</v>
      </c>
    </row>
    <row r="59" spans="1:3" x14ac:dyDescent="0.3">
      <c r="A59" t="s">
        <v>276</v>
      </c>
      <c r="B59" s="101">
        <v>1747.5</v>
      </c>
      <c r="C59" t="s">
        <v>41</v>
      </c>
    </row>
    <row r="60" spans="1:3" x14ac:dyDescent="0.3">
      <c r="A60" t="s">
        <v>198</v>
      </c>
      <c r="B60" s="101">
        <v>1699.49</v>
      </c>
      <c r="C60" t="s">
        <v>41</v>
      </c>
    </row>
    <row r="61" spans="1:3" x14ac:dyDescent="0.3">
      <c r="A61" t="s">
        <v>100</v>
      </c>
      <c r="B61" s="101">
        <v>1632.2</v>
      </c>
      <c r="C61" t="s">
        <v>41</v>
      </c>
    </row>
    <row r="62" spans="1:3" x14ac:dyDescent="0.3">
      <c r="A62" t="s">
        <v>108</v>
      </c>
      <c r="B62" s="101">
        <v>1553.13</v>
      </c>
      <c r="C62" t="s">
        <v>41</v>
      </c>
    </row>
    <row r="63" spans="1:3" x14ac:dyDescent="0.3">
      <c r="A63" t="s">
        <v>268</v>
      </c>
      <c r="B63" s="101">
        <v>1510.32</v>
      </c>
      <c r="C63" t="s">
        <v>41</v>
      </c>
    </row>
    <row r="64" spans="1:3" x14ac:dyDescent="0.3">
      <c r="A64" t="s">
        <v>336</v>
      </c>
      <c r="B64" s="101">
        <v>1500</v>
      </c>
      <c r="C64" t="s">
        <v>41</v>
      </c>
    </row>
    <row r="65" spans="1:3" x14ac:dyDescent="0.3">
      <c r="A65" t="s">
        <v>251</v>
      </c>
      <c r="B65" s="101">
        <v>1485</v>
      </c>
      <c r="C65" t="s">
        <v>41</v>
      </c>
    </row>
    <row r="66" spans="1:3" x14ac:dyDescent="0.3">
      <c r="A66" t="s">
        <v>85</v>
      </c>
      <c r="B66" s="101">
        <v>1479.34</v>
      </c>
      <c r="C66" t="s">
        <v>41</v>
      </c>
    </row>
    <row r="67" spans="1:3" x14ac:dyDescent="0.3">
      <c r="A67" t="s">
        <v>294</v>
      </c>
      <c r="B67" s="101">
        <v>1426.68</v>
      </c>
      <c r="C67" t="s">
        <v>41</v>
      </c>
    </row>
    <row r="68" spans="1:3" x14ac:dyDescent="0.3">
      <c r="A68" t="s">
        <v>250</v>
      </c>
      <c r="B68" s="101">
        <v>1399.84</v>
      </c>
      <c r="C68" t="s">
        <v>41</v>
      </c>
    </row>
    <row r="69" spans="1:3" x14ac:dyDescent="0.3">
      <c r="A69" t="s">
        <v>262</v>
      </c>
      <c r="B69" s="101">
        <v>1348</v>
      </c>
      <c r="C69" t="s">
        <v>41</v>
      </c>
    </row>
    <row r="70" spans="1:3" x14ac:dyDescent="0.3">
      <c r="A70" t="s">
        <v>257</v>
      </c>
      <c r="B70" s="101">
        <v>1283.21</v>
      </c>
      <c r="C70" t="s">
        <v>41</v>
      </c>
    </row>
    <row r="71" spans="1:3" x14ac:dyDescent="0.3">
      <c r="A71" t="s">
        <v>260</v>
      </c>
      <c r="B71" s="101">
        <v>1268.24</v>
      </c>
      <c r="C71" t="s">
        <v>41</v>
      </c>
    </row>
    <row r="72" spans="1:3" x14ac:dyDescent="0.3">
      <c r="A72" t="s">
        <v>297</v>
      </c>
      <c r="B72" s="101">
        <v>1232.82</v>
      </c>
      <c r="C72" t="s">
        <v>41</v>
      </c>
    </row>
    <row r="73" spans="1:3" x14ac:dyDescent="0.3">
      <c r="A73" t="s">
        <v>256</v>
      </c>
      <c r="B73" s="101">
        <v>1216.08</v>
      </c>
      <c r="C73" t="s">
        <v>41</v>
      </c>
    </row>
    <row r="74" spans="1:3" x14ac:dyDescent="0.3">
      <c r="A74" t="s">
        <v>62</v>
      </c>
      <c r="B74" s="101">
        <v>1154.81</v>
      </c>
      <c r="C74" t="s">
        <v>41</v>
      </c>
    </row>
    <row r="75" spans="1:3" x14ac:dyDescent="0.3">
      <c r="A75" t="s">
        <v>50</v>
      </c>
      <c r="B75" s="101">
        <v>1061.18</v>
      </c>
      <c r="C75" t="s">
        <v>41</v>
      </c>
    </row>
    <row r="76" spans="1:3" x14ac:dyDescent="0.3">
      <c r="A76" t="s">
        <v>57</v>
      </c>
      <c r="B76" s="101">
        <v>1025</v>
      </c>
      <c r="C76" t="s">
        <v>41</v>
      </c>
    </row>
    <row r="77" spans="1:3" x14ac:dyDescent="0.3">
      <c r="A77" t="s">
        <v>245</v>
      </c>
      <c r="B77" s="101">
        <v>980.58</v>
      </c>
      <c r="C77" t="s">
        <v>41</v>
      </c>
    </row>
    <row r="78" spans="1:3" x14ac:dyDescent="0.3">
      <c r="A78" t="s">
        <v>150</v>
      </c>
      <c r="B78" s="101">
        <v>907.75</v>
      </c>
      <c r="C78" t="s">
        <v>41</v>
      </c>
    </row>
    <row r="79" spans="1:3" x14ac:dyDescent="0.3">
      <c r="A79" t="s">
        <v>88</v>
      </c>
      <c r="B79" s="101">
        <v>841.25</v>
      </c>
      <c r="C79" t="s">
        <v>41</v>
      </c>
    </row>
    <row r="80" spans="1:3" x14ac:dyDescent="0.3">
      <c r="A80" t="s">
        <v>129</v>
      </c>
      <c r="B80" s="101">
        <v>839.99</v>
      </c>
      <c r="C80" t="s">
        <v>41</v>
      </c>
    </row>
    <row r="81" spans="1:3" x14ac:dyDescent="0.3">
      <c r="A81" t="s">
        <v>90</v>
      </c>
      <c r="B81" s="101">
        <v>828.18</v>
      </c>
      <c r="C81" t="s">
        <v>41</v>
      </c>
    </row>
    <row r="82" spans="1:3" x14ac:dyDescent="0.3">
      <c r="A82" t="s">
        <v>287</v>
      </c>
      <c r="B82" s="101">
        <v>806.25</v>
      </c>
      <c r="C82" t="s">
        <v>41</v>
      </c>
    </row>
    <row r="83" spans="1:3" x14ac:dyDescent="0.3">
      <c r="A83" t="s">
        <v>206</v>
      </c>
      <c r="B83" s="101">
        <v>754.15</v>
      </c>
      <c r="C83" t="s">
        <v>41</v>
      </c>
    </row>
    <row r="84" spans="1:3" x14ac:dyDescent="0.3">
      <c r="A84" t="s">
        <v>278</v>
      </c>
      <c r="B84" s="101">
        <v>708</v>
      </c>
      <c r="C84" t="s">
        <v>41</v>
      </c>
    </row>
    <row r="85" spans="1:3" x14ac:dyDescent="0.3">
      <c r="A85" t="s">
        <v>73</v>
      </c>
      <c r="B85" s="101">
        <v>635</v>
      </c>
      <c r="C85" t="s">
        <v>41</v>
      </c>
    </row>
    <row r="86" spans="1:3" x14ac:dyDescent="0.3">
      <c r="A86" t="s">
        <v>210</v>
      </c>
      <c r="B86" s="101">
        <v>633.15</v>
      </c>
      <c r="C86" t="s">
        <v>41</v>
      </c>
    </row>
    <row r="87" spans="1:3" x14ac:dyDescent="0.3">
      <c r="A87" t="s">
        <v>355</v>
      </c>
      <c r="B87" s="101">
        <v>631.16</v>
      </c>
      <c r="C87" t="s">
        <v>41</v>
      </c>
    </row>
    <row r="88" spans="1:3" x14ac:dyDescent="0.3">
      <c r="A88" t="s">
        <v>202</v>
      </c>
      <c r="B88" s="101">
        <v>617.95000000000005</v>
      </c>
      <c r="C88" t="s">
        <v>41</v>
      </c>
    </row>
    <row r="89" spans="1:3" x14ac:dyDescent="0.3">
      <c r="A89" t="s">
        <v>314</v>
      </c>
      <c r="B89" s="101">
        <v>583.63</v>
      </c>
      <c r="C89" t="s">
        <v>41</v>
      </c>
    </row>
    <row r="90" spans="1:3" x14ac:dyDescent="0.3">
      <c r="A90" t="s">
        <v>154</v>
      </c>
      <c r="B90" s="101">
        <v>582</v>
      </c>
      <c r="C90" t="s">
        <v>41</v>
      </c>
    </row>
    <row r="91" spans="1:3" x14ac:dyDescent="0.3">
      <c r="A91" t="s">
        <v>261</v>
      </c>
      <c r="B91" s="101">
        <v>577.37</v>
      </c>
      <c r="C91" t="s">
        <v>41</v>
      </c>
    </row>
    <row r="92" spans="1:3" x14ac:dyDescent="0.3">
      <c r="A92" t="s">
        <v>199</v>
      </c>
      <c r="B92" s="101">
        <v>563.1</v>
      </c>
      <c r="C92" t="s">
        <v>41</v>
      </c>
    </row>
    <row r="93" spans="1:3" x14ac:dyDescent="0.3">
      <c r="A93" t="s">
        <v>334</v>
      </c>
      <c r="B93" s="101">
        <v>558.54</v>
      </c>
      <c r="C93" t="s">
        <v>41</v>
      </c>
    </row>
    <row r="94" spans="1:3" x14ac:dyDescent="0.3">
      <c r="A94" t="s">
        <v>270</v>
      </c>
      <c r="B94" s="101">
        <v>516</v>
      </c>
      <c r="C94" t="s">
        <v>41</v>
      </c>
    </row>
    <row r="95" spans="1:3" x14ac:dyDescent="0.3">
      <c r="A95" t="s">
        <v>109</v>
      </c>
      <c r="B95" s="101">
        <v>442.4</v>
      </c>
      <c r="C95" t="s">
        <v>41</v>
      </c>
    </row>
    <row r="96" spans="1:3" x14ac:dyDescent="0.3">
      <c r="A96" t="s">
        <v>146</v>
      </c>
      <c r="B96" s="101">
        <v>441</v>
      </c>
      <c r="C96" t="s">
        <v>41</v>
      </c>
    </row>
    <row r="97" spans="1:3" x14ac:dyDescent="0.3">
      <c r="A97" t="s">
        <v>142</v>
      </c>
      <c r="B97" s="101">
        <v>437.91</v>
      </c>
      <c r="C97" t="s">
        <v>41</v>
      </c>
    </row>
    <row r="98" spans="1:3" x14ac:dyDescent="0.3">
      <c r="A98" t="s">
        <v>317</v>
      </c>
      <c r="B98" s="101">
        <v>435</v>
      </c>
      <c r="C98" t="s">
        <v>41</v>
      </c>
    </row>
    <row r="99" spans="1:3" x14ac:dyDescent="0.3">
      <c r="A99" t="s">
        <v>67</v>
      </c>
      <c r="B99" s="101">
        <v>427.78</v>
      </c>
      <c r="C99" t="s">
        <v>41</v>
      </c>
    </row>
    <row r="100" spans="1:3" x14ac:dyDescent="0.3">
      <c r="A100" t="s">
        <v>311</v>
      </c>
      <c r="B100" s="101">
        <v>411.14</v>
      </c>
      <c r="C100" t="s">
        <v>41</v>
      </c>
    </row>
    <row r="101" spans="1:3" x14ac:dyDescent="0.3">
      <c r="A101" t="s">
        <v>304</v>
      </c>
      <c r="B101" s="101">
        <v>406.22</v>
      </c>
      <c r="C101" t="s">
        <v>41</v>
      </c>
    </row>
    <row r="102" spans="1:3" x14ac:dyDescent="0.3">
      <c r="A102" t="s">
        <v>220</v>
      </c>
      <c r="B102" s="101">
        <v>393</v>
      </c>
      <c r="C102" t="s">
        <v>41</v>
      </c>
    </row>
    <row r="103" spans="1:3" x14ac:dyDescent="0.3">
      <c r="A103" t="s">
        <v>291</v>
      </c>
      <c r="B103" s="101">
        <v>363.75</v>
      </c>
      <c r="C103" t="s">
        <v>41</v>
      </c>
    </row>
    <row r="104" spans="1:3" x14ac:dyDescent="0.3">
      <c r="A104" t="s">
        <v>70</v>
      </c>
      <c r="B104" s="101">
        <v>346.48</v>
      </c>
      <c r="C104" t="s">
        <v>41</v>
      </c>
    </row>
    <row r="105" spans="1:3" x14ac:dyDescent="0.3">
      <c r="A105" t="s">
        <v>259</v>
      </c>
      <c r="B105" s="101">
        <v>339</v>
      </c>
      <c r="C105" t="s">
        <v>41</v>
      </c>
    </row>
    <row r="106" spans="1:3" x14ac:dyDescent="0.3">
      <c r="A106" t="s">
        <v>303</v>
      </c>
      <c r="B106" s="101">
        <v>330</v>
      </c>
      <c r="C106" t="s">
        <v>41</v>
      </c>
    </row>
    <row r="107" spans="1:3" x14ac:dyDescent="0.3">
      <c r="A107" t="s">
        <v>272</v>
      </c>
      <c r="B107" s="101">
        <v>329</v>
      </c>
      <c r="C107" t="s">
        <v>41</v>
      </c>
    </row>
    <row r="108" spans="1:3" x14ac:dyDescent="0.3">
      <c r="A108" t="s">
        <v>219</v>
      </c>
      <c r="B108" s="101">
        <v>316.8</v>
      </c>
      <c r="C108" t="s">
        <v>41</v>
      </c>
    </row>
    <row r="109" spans="1:3" x14ac:dyDescent="0.3">
      <c r="A109" t="s">
        <v>350</v>
      </c>
      <c r="B109" s="101">
        <v>310</v>
      </c>
      <c r="C109" t="s">
        <v>41</v>
      </c>
    </row>
    <row r="110" spans="1:3" x14ac:dyDescent="0.3">
      <c r="A110" t="s">
        <v>305</v>
      </c>
      <c r="B110" s="101">
        <v>301.25</v>
      </c>
      <c r="C110" t="s">
        <v>41</v>
      </c>
    </row>
    <row r="111" spans="1:3" x14ac:dyDescent="0.3">
      <c r="A111" t="s">
        <v>331</v>
      </c>
      <c r="B111" s="101">
        <v>301</v>
      </c>
      <c r="C111" t="s">
        <v>41</v>
      </c>
    </row>
    <row r="112" spans="1:3" x14ac:dyDescent="0.3">
      <c r="A112" t="s">
        <v>151</v>
      </c>
      <c r="B112" s="101">
        <v>299</v>
      </c>
      <c r="C112" t="s">
        <v>41</v>
      </c>
    </row>
    <row r="113" spans="1:3" x14ac:dyDescent="0.3">
      <c r="A113" t="s">
        <v>116</v>
      </c>
      <c r="B113" s="101">
        <v>295.99</v>
      </c>
      <c r="C113" t="s">
        <v>41</v>
      </c>
    </row>
    <row r="114" spans="1:3" x14ac:dyDescent="0.3">
      <c r="A114" t="s">
        <v>341</v>
      </c>
      <c r="B114" s="101">
        <v>295</v>
      </c>
      <c r="C114" t="s">
        <v>41</v>
      </c>
    </row>
    <row r="115" spans="1:3" x14ac:dyDescent="0.3">
      <c r="A115" t="s">
        <v>134</v>
      </c>
      <c r="B115" s="101">
        <v>293.89</v>
      </c>
      <c r="C115" t="s">
        <v>41</v>
      </c>
    </row>
    <row r="116" spans="1:3" x14ac:dyDescent="0.3">
      <c r="A116" t="s">
        <v>240</v>
      </c>
      <c r="B116" s="101">
        <v>279.8</v>
      </c>
      <c r="C116" t="s">
        <v>41</v>
      </c>
    </row>
    <row r="117" spans="1:3" x14ac:dyDescent="0.3">
      <c r="A117" t="s">
        <v>290</v>
      </c>
      <c r="B117" s="101">
        <v>275</v>
      </c>
      <c r="C117" t="s">
        <v>41</v>
      </c>
    </row>
    <row r="118" spans="1:3" x14ac:dyDescent="0.3">
      <c r="A118" t="s">
        <v>315</v>
      </c>
      <c r="B118" s="101">
        <v>253</v>
      </c>
      <c r="C118" t="s">
        <v>41</v>
      </c>
    </row>
    <row r="119" spans="1:3" x14ac:dyDescent="0.3">
      <c r="A119" t="s">
        <v>227</v>
      </c>
      <c r="B119" s="101">
        <v>234.99</v>
      </c>
      <c r="C119" t="s">
        <v>41</v>
      </c>
    </row>
    <row r="120" spans="1:3" x14ac:dyDescent="0.3">
      <c r="A120" t="s">
        <v>226</v>
      </c>
      <c r="B120" s="101">
        <v>198</v>
      </c>
      <c r="C120" t="s">
        <v>41</v>
      </c>
    </row>
    <row r="121" spans="1:3" x14ac:dyDescent="0.3">
      <c r="A121" t="s">
        <v>71</v>
      </c>
      <c r="B121" s="101">
        <v>185</v>
      </c>
      <c r="C121" t="s">
        <v>41</v>
      </c>
    </row>
    <row r="122" spans="1:3" x14ac:dyDescent="0.3">
      <c r="A122" t="s">
        <v>274</v>
      </c>
      <c r="B122" s="101">
        <v>180.3</v>
      </c>
      <c r="C122" t="s">
        <v>41</v>
      </c>
    </row>
    <row r="123" spans="1:3" x14ac:dyDescent="0.3">
      <c r="A123" t="s">
        <v>277</v>
      </c>
      <c r="B123" s="101">
        <v>179.99</v>
      </c>
      <c r="C123" t="s">
        <v>41</v>
      </c>
    </row>
    <row r="124" spans="1:3" x14ac:dyDescent="0.3">
      <c r="A124" t="s">
        <v>79</v>
      </c>
      <c r="B124" s="101">
        <v>172.11</v>
      </c>
      <c r="C124" t="s">
        <v>41</v>
      </c>
    </row>
    <row r="125" spans="1:3" x14ac:dyDescent="0.3">
      <c r="A125" t="s">
        <v>318</v>
      </c>
      <c r="B125" s="101">
        <v>169.61</v>
      </c>
      <c r="C125" t="s">
        <v>41</v>
      </c>
    </row>
    <row r="126" spans="1:3" x14ac:dyDescent="0.3">
      <c r="A126" t="s">
        <v>307</v>
      </c>
      <c r="B126" s="101">
        <v>144.47999999999999</v>
      </c>
      <c r="C126" t="s">
        <v>41</v>
      </c>
    </row>
    <row r="127" spans="1:3" x14ac:dyDescent="0.3">
      <c r="A127" t="s">
        <v>194</v>
      </c>
      <c r="B127" s="101">
        <v>142.88</v>
      </c>
      <c r="C127" t="s">
        <v>41</v>
      </c>
    </row>
    <row r="128" spans="1:3" x14ac:dyDescent="0.3">
      <c r="A128" t="s">
        <v>288</v>
      </c>
      <c r="B128" s="101">
        <v>132</v>
      </c>
      <c r="C128" t="s">
        <v>41</v>
      </c>
    </row>
    <row r="129" spans="1:3" x14ac:dyDescent="0.3">
      <c r="A129" t="s">
        <v>289</v>
      </c>
      <c r="B129" s="101">
        <v>123.9</v>
      </c>
      <c r="C129" t="s">
        <v>41</v>
      </c>
    </row>
    <row r="130" spans="1:3" x14ac:dyDescent="0.3">
      <c r="A130" t="s">
        <v>48</v>
      </c>
      <c r="B130" s="101">
        <v>117.8</v>
      </c>
      <c r="C130" t="s">
        <v>41</v>
      </c>
    </row>
    <row r="131" spans="1:3" x14ac:dyDescent="0.3">
      <c r="A131" t="s">
        <v>308</v>
      </c>
      <c r="B131" s="101">
        <v>103</v>
      </c>
      <c r="C131" t="s">
        <v>41</v>
      </c>
    </row>
    <row r="132" spans="1:3" x14ac:dyDescent="0.3">
      <c r="A132" t="s">
        <v>148</v>
      </c>
      <c r="B132" s="101">
        <v>80.680000000000007</v>
      </c>
      <c r="C132" t="s">
        <v>41</v>
      </c>
    </row>
    <row r="133" spans="1:3" x14ac:dyDescent="0.3">
      <c r="A133" t="s">
        <v>348</v>
      </c>
      <c r="B133" s="101">
        <v>80.599999999999994</v>
      </c>
      <c r="C133" t="s">
        <v>41</v>
      </c>
    </row>
    <row r="134" spans="1:3" x14ac:dyDescent="0.3">
      <c r="A134" t="s">
        <v>306</v>
      </c>
      <c r="B134" s="101">
        <v>75</v>
      </c>
      <c r="C134" t="s">
        <v>41</v>
      </c>
    </row>
    <row r="135" spans="1:3" x14ac:dyDescent="0.3">
      <c r="A135" t="s">
        <v>125</v>
      </c>
      <c r="B135" s="101">
        <v>74.83</v>
      </c>
      <c r="C135" t="s">
        <v>41</v>
      </c>
    </row>
    <row r="136" spans="1:3" x14ac:dyDescent="0.3">
      <c r="A136" t="s">
        <v>141</v>
      </c>
      <c r="B136" s="101">
        <v>74.150000000000006</v>
      </c>
      <c r="C136" t="s">
        <v>41</v>
      </c>
    </row>
    <row r="137" spans="1:3" x14ac:dyDescent="0.3">
      <c r="A137" t="s">
        <v>135</v>
      </c>
      <c r="B137" s="101">
        <v>74.150000000000006</v>
      </c>
      <c r="C137" t="s">
        <v>41</v>
      </c>
    </row>
    <row r="138" spans="1:3" x14ac:dyDescent="0.3">
      <c r="A138" t="s">
        <v>292</v>
      </c>
      <c r="B138" s="101">
        <v>69.75</v>
      </c>
      <c r="C138" t="s">
        <v>41</v>
      </c>
    </row>
    <row r="139" spans="1:3" x14ac:dyDescent="0.3">
      <c r="A139" t="s">
        <v>144</v>
      </c>
      <c r="B139" s="101">
        <v>66</v>
      </c>
      <c r="C139" t="s">
        <v>41</v>
      </c>
    </row>
    <row r="140" spans="1:3" x14ac:dyDescent="0.3">
      <c r="A140" t="s">
        <v>279</v>
      </c>
      <c r="B140" s="101">
        <v>65.209999999999994</v>
      </c>
      <c r="C140" t="s">
        <v>41</v>
      </c>
    </row>
    <row r="141" spans="1:3" x14ac:dyDescent="0.3">
      <c r="A141" t="s">
        <v>322</v>
      </c>
      <c r="B141" s="101">
        <v>64.400000000000006</v>
      </c>
      <c r="C141" t="s">
        <v>41</v>
      </c>
    </row>
    <row r="142" spans="1:3" x14ac:dyDescent="0.3">
      <c r="A142" t="s">
        <v>284</v>
      </c>
      <c r="B142" s="101">
        <v>61.05</v>
      </c>
      <c r="C142" t="s">
        <v>41</v>
      </c>
    </row>
    <row r="143" spans="1:3" x14ac:dyDescent="0.3">
      <c r="A143" t="s">
        <v>96</v>
      </c>
      <c r="B143" s="101">
        <v>53.52</v>
      </c>
      <c r="C143" t="s">
        <v>41</v>
      </c>
    </row>
    <row r="144" spans="1:3" x14ac:dyDescent="0.3">
      <c r="A144" t="s">
        <v>60</v>
      </c>
      <c r="B144" s="101">
        <v>53.22</v>
      </c>
      <c r="C144" t="s">
        <v>41</v>
      </c>
    </row>
    <row r="145" spans="1:3" x14ac:dyDescent="0.3">
      <c r="A145" t="s">
        <v>254</v>
      </c>
      <c r="B145" s="101">
        <v>52.81</v>
      </c>
      <c r="C145" t="s">
        <v>41</v>
      </c>
    </row>
    <row r="146" spans="1:3" x14ac:dyDescent="0.3">
      <c r="A146" t="s">
        <v>118</v>
      </c>
      <c r="B146" s="101">
        <v>49.55</v>
      </c>
      <c r="C146" t="s">
        <v>41</v>
      </c>
    </row>
    <row r="147" spans="1:3" x14ac:dyDescent="0.3">
      <c r="A147" t="s">
        <v>66</v>
      </c>
      <c r="B147" s="101">
        <v>46</v>
      </c>
      <c r="C147" t="s">
        <v>41</v>
      </c>
    </row>
    <row r="148" spans="1:3" x14ac:dyDescent="0.3">
      <c r="A148" t="s">
        <v>243</v>
      </c>
      <c r="B148" s="101">
        <v>42.34</v>
      </c>
      <c r="C148" t="s">
        <v>41</v>
      </c>
    </row>
    <row r="149" spans="1:3" x14ac:dyDescent="0.3">
      <c r="A149" t="s">
        <v>147</v>
      </c>
      <c r="B149" s="101">
        <v>40.409999999999997</v>
      </c>
      <c r="C149" t="s">
        <v>41</v>
      </c>
    </row>
    <row r="150" spans="1:3" x14ac:dyDescent="0.3">
      <c r="A150" t="s">
        <v>266</v>
      </c>
      <c r="B150" s="101">
        <v>39.94</v>
      </c>
      <c r="C150" t="s">
        <v>41</v>
      </c>
    </row>
    <row r="151" spans="1:3" x14ac:dyDescent="0.3">
      <c r="A151" t="s">
        <v>222</v>
      </c>
      <c r="B151" s="101">
        <v>36</v>
      </c>
      <c r="C151" t="s">
        <v>41</v>
      </c>
    </row>
    <row r="152" spans="1:3" x14ac:dyDescent="0.3">
      <c r="A152" t="s">
        <v>221</v>
      </c>
      <c r="B152" s="101">
        <v>30</v>
      </c>
      <c r="C152" t="s">
        <v>41</v>
      </c>
    </row>
    <row r="153" spans="1:3" x14ac:dyDescent="0.3">
      <c r="A153" t="s">
        <v>137</v>
      </c>
      <c r="B153" s="101">
        <v>30</v>
      </c>
      <c r="C153" t="s">
        <v>41</v>
      </c>
    </row>
    <row r="154" spans="1:3" x14ac:dyDescent="0.3">
      <c r="A154" t="s">
        <v>269</v>
      </c>
      <c r="B154" s="101">
        <v>27.8</v>
      </c>
      <c r="C154" t="s">
        <v>41</v>
      </c>
    </row>
    <row r="155" spans="1:3" x14ac:dyDescent="0.3">
      <c r="A155" t="s">
        <v>249</v>
      </c>
      <c r="B155" s="101">
        <v>18.91</v>
      </c>
      <c r="C155" t="s">
        <v>41</v>
      </c>
    </row>
    <row r="156" spans="1:3" x14ac:dyDescent="0.3">
      <c r="A156" t="s">
        <v>214</v>
      </c>
      <c r="B156" s="101">
        <v>15.14</v>
      </c>
      <c r="C156" t="s">
        <v>41</v>
      </c>
    </row>
    <row r="157" spans="1:3" x14ac:dyDescent="0.3">
      <c r="A157" t="s">
        <v>51</v>
      </c>
      <c r="B157" s="101">
        <v>15.14</v>
      </c>
      <c r="C157" t="s">
        <v>41</v>
      </c>
    </row>
    <row r="158" spans="1:3" x14ac:dyDescent="0.3">
      <c r="A158" t="s">
        <v>87</v>
      </c>
      <c r="B158" s="101">
        <v>8.94</v>
      </c>
      <c r="C158" t="s">
        <v>41</v>
      </c>
    </row>
    <row r="159" spans="1:3" x14ac:dyDescent="0.3">
      <c r="A159" t="s">
        <v>343</v>
      </c>
      <c r="B159" s="101">
        <v>8.94</v>
      </c>
      <c r="C159" t="s">
        <v>41</v>
      </c>
    </row>
    <row r="160" spans="1:3" x14ac:dyDescent="0.3">
      <c r="A160" t="s">
        <v>93</v>
      </c>
      <c r="B160" s="101">
        <v>8.94</v>
      </c>
      <c r="C160" t="s">
        <v>41</v>
      </c>
    </row>
    <row r="161" spans="1:3" x14ac:dyDescent="0.3">
      <c r="A161" t="s">
        <v>299</v>
      </c>
      <c r="B161" s="101">
        <v>8.94</v>
      </c>
      <c r="C161" t="s">
        <v>41</v>
      </c>
    </row>
    <row r="162" spans="1:3" x14ac:dyDescent="0.3">
      <c r="A162" t="s">
        <v>353</v>
      </c>
      <c r="B162" s="101">
        <v>-123.47</v>
      </c>
      <c r="C162" t="s">
        <v>41</v>
      </c>
    </row>
    <row r="163" spans="1:3" x14ac:dyDescent="0.3">
      <c r="A163" t="s">
        <v>67</v>
      </c>
      <c r="B163" s="101">
        <v>110247.4</v>
      </c>
      <c r="C163" t="s">
        <v>42</v>
      </c>
    </row>
    <row r="164" spans="1:3" x14ac:dyDescent="0.3">
      <c r="A164" t="s">
        <v>84</v>
      </c>
      <c r="B164" s="101">
        <v>67757.460000000006</v>
      </c>
      <c r="C164" t="s">
        <v>42</v>
      </c>
    </row>
    <row r="165" spans="1:3" x14ac:dyDescent="0.3">
      <c r="A165" t="s">
        <v>63</v>
      </c>
      <c r="B165" s="101">
        <v>51511.21</v>
      </c>
      <c r="C165" t="s">
        <v>42</v>
      </c>
    </row>
    <row r="166" spans="1:3" x14ac:dyDescent="0.3">
      <c r="A166" t="s">
        <v>55</v>
      </c>
      <c r="B166" s="101">
        <v>50400</v>
      </c>
      <c r="C166" t="s">
        <v>42</v>
      </c>
    </row>
    <row r="167" spans="1:3" x14ac:dyDescent="0.3">
      <c r="A167" t="s">
        <v>128</v>
      </c>
      <c r="B167" s="101">
        <v>28807.16</v>
      </c>
      <c r="C167" t="s">
        <v>42</v>
      </c>
    </row>
    <row r="168" spans="1:3" x14ac:dyDescent="0.3">
      <c r="A168" t="s">
        <v>64</v>
      </c>
      <c r="B168" s="101">
        <v>25656</v>
      </c>
      <c r="C168" t="s">
        <v>42</v>
      </c>
    </row>
    <row r="169" spans="1:3" x14ac:dyDescent="0.3">
      <c r="A169" t="s">
        <v>54</v>
      </c>
      <c r="B169" s="101">
        <v>23734.73</v>
      </c>
      <c r="C169" t="s">
        <v>42</v>
      </c>
    </row>
    <row r="170" spans="1:3" x14ac:dyDescent="0.3">
      <c r="A170" t="s">
        <v>156</v>
      </c>
      <c r="B170" s="101">
        <v>20522</v>
      </c>
      <c r="C170" t="s">
        <v>42</v>
      </c>
    </row>
    <row r="171" spans="1:3" x14ac:dyDescent="0.3">
      <c r="A171" t="s">
        <v>338</v>
      </c>
      <c r="B171" s="101">
        <v>19000.05</v>
      </c>
      <c r="C171" t="s">
        <v>42</v>
      </c>
    </row>
    <row r="172" spans="1:3" x14ac:dyDescent="0.3">
      <c r="A172" t="s">
        <v>199</v>
      </c>
      <c r="B172" s="101">
        <v>17262.87</v>
      </c>
      <c r="C172" t="s">
        <v>42</v>
      </c>
    </row>
    <row r="173" spans="1:3" x14ac:dyDescent="0.3">
      <c r="A173" t="s">
        <v>92</v>
      </c>
      <c r="B173" s="101">
        <v>15852.34</v>
      </c>
      <c r="C173" t="s">
        <v>42</v>
      </c>
    </row>
    <row r="174" spans="1:3" x14ac:dyDescent="0.3">
      <c r="A174" t="s">
        <v>239</v>
      </c>
      <c r="B174" s="101">
        <v>13684.24</v>
      </c>
      <c r="C174" t="s">
        <v>42</v>
      </c>
    </row>
    <row r="175" spans="1:3" x14ac:dyDescent="0.3">
      <c r="A175" t="s">
        <v>291</v>
      </c>
      <c r="B175" s="101">
        <v>12800</v>
      </c>
      <c r="C175" t="s">
        <v>42</v>
      </c>
    </row>
    <row r="176" spans="1:3" x14ac:dyDescent="0.3">
      <c r="A176" t="s">
        <v>349</v>
      </c>
      <c r="B176" s="101">
        <v>12138.13</v>
      </c>
      <c r="C176" t="s">
        <v>42</v>
      </c>
    </row>
    <row r="177" spans="1:3" x14ac:dyDescent="0.3">
      <c r="A177" t="s">
        <v>154</v>
      </c>
      <c r="B177" s="101">
        <v>11491.69</v>
      </c>
      <c r="C177" t="s">
        <v>42</v>
      </c>
    </row>
    <row r="178" spans="1:3" x14ac:dyDescent="0.3">
      <c r="A178" t="s">
        <v>68</v>
      </c>
      <c r="B178" s="101">
        <v>11237.02</v>
      </c>
      <c r="C178" t="s">
        <v>42</v>
      </c>
    </row>
    <row r="179" spans="1:3" x14ac:dyDescent="0.3">
      <c r="A179" t="s">
        <v>94</v>
      </c>
      <c r="B179" s="101">
        <v>10556.7</v>
      </c>
      <c r="C179" t="s">
        <v>42</v>
      </c>
    </row>
    <row r="180" spans="1:3" x14ac:dyDescent="0.3">
      <c r="A180" t="s">
        <v>135</v>
      </c>
      <c r="B180" s="101">
        <v>10200</v>
      </c>
      <c r="C180" t="s">
        <v>42</v>
      </c>
    </row>
    <row r="181" spans="1:3" x14ac:dyDescent="0.3">
      <c r="A181" t="s">
        <v>72</v>
      </c>
      <c r="B181" s="101">
        <v>9877.26</v>
      </c>
      <c r="C181" t="s">
        <v>42</v>
      </c>
    </row>
    <row r="182" spans="1:3" x14ac:dyDescent="0.3">
      <c r="A182" t="s">
        <v>119</v>
      </c>
      <c r="B182" s="101">
        <v>9708.42</v>
      </c>
      <c r="C182" t="s">
        <v>42</v>
      </c>
    </row>
    <row r="183" spans="1:3" x14ac:dyDescent="0.3">
      <c r="A183" t="s">
        <v>336</v>
      </c>
      <c r="B183" s="101">
        <v>8276.7800000000007</v>
      </c>
      <c r="C183" t="s">
        <v>42</v>
      </c>
    </row>
    <row r="184" spans="1:3" x14ac:dyDescent="0.3">
      <c r="A184" t="s">
        <v>115</v>
      </c>
      <c r="B184" s="101">
        <v>8191.94</v>
      </c>
      <c r="C184" t="s">
        <v>42</v>
      </c>
    </row>
    <row r="185" spans="1:3" x14ac:dyDescent="0.3">
      <c r="A185" t="s">
        <v>250</v>
      </c>
      <c r="B185" s="101">
        <v>7482.33</v>
      </c>
      <c r="C185" t="s">
        <v>42</v>
      </c>
    </row>
    <row r="186" spans="1:3" x14ac:dyDescent="0.3">
      <c r="A186" t="s">
        <v>56</v>
      </c>
      <c r="B186" s="101">
        <v>7161.27</v>
      </c>
      <c r="C186" t="s">
        <v>42</v>
      </c>
    </row>
    <row r="187" spans="1:3" x14ac:dyDescent="0.3">
      <c r="A187" t="s">
        <v>255</v>
      </c>
      <c r="B187" s="101">
        <v>6499.95</v>
      </c>
      <c r="C187" t="s">
        <v>42</v>
      </c>
    </row>
    <row r="188" spans="1:3" x14ac:dyDescent="0.3">
      <c r="A188" t="s">
        <v>295</v>
      </c>
      <c r="B188" s="101">
        <v>6499</v>
      </c>
      <c r="C188" t="s">
        <v>42</v>
      </c>
    </row>
    <row r="189" spans="1:3" x14ac:dyDescent="0.3">
      <c r="A189" t="s">
        <v>106</v>
      </c>
      <c r="B189" s="101">
        <v>6104.01</v>
      </c>
      <c r="C189" t="s">
        <v>42</v>
      </c>
    </row>
    <row r="190" spans="1:3" x14ac:dyDescent="0.3">
      <c r="A190" t="s">
        <v>112</v>
      </c>
      <c r="B190" s="101">
        <v>5945.12</v>
      </c>
      <c r="C190" t="s">
        <v>42</v>
      </c>
    </row>
    <row r="191" spans="1:3" x14ac:dyDescent="0.3">
      <c r="A191" t="s">
        <v>138</v>
      </c>
      <c r="B191" s="101">
        <v>5785.28</v>
      </c>
      <c r="C191" t="s">
        <v>42</v>
      </c>
    </row>
    <row r="192" spans="1:3" x14ac:dyDescent="0.3">
      <c r="A192" t="s">
        <v>211</v>
      </c>
      <c r="B192" s="101">
        <v>5254.05</v>
      </c>
      <c r="C192" t="s">
        <v>42</v>
      </c>
    </row>
    <row r="193" spans="1:3" x14ac:dyDescent="0.3">
      <c r="A193" t="s">
        <v>152</v>
      </c>
      <c r="B193" s="101">
        <v>4613.71</v>
      </c>
      <c r="C193" t="s">
        <v>42</v>
      </c>
    </row>
    <row r="194" spans="1:3" x14ac:dyDescent="0.3">
      <c r="A194" t="s">
        <v>139</v>
      </c>
      <c r="B194" s="101">
        <v>4441.0200000000004</v>
      </c>
      <c r="C194" t="s">
        <v>42</v>
      </c>
    </row>
    <row r="195" spans="1:3" x14ac:dyDescent="0.3">
      <c r="A195" t="s">
        <v>65</v>
      </c>
      <c r="B195" s="101">
        <v>4418.71</v>
      </c>
      <c r="C195" t="s">
        <v>42</v>
      </c>
    </row>
    <row r="196" spans="1:3" x14ac:dyDescent="0.3">
      <c r="A196" t="s">
        <v>69</v>
      </c>
      <c r="B196" s="101">
        <v>4202</v>
      </c>
      <c r="C196" t="s">
        <v>42</v>
      </c>
    </row>
    <row r="197" spans="1:3" x14ac:dyDescent="0.3">
      <c r="A197" t="s">
        <v>111</v>
      </c>
      <c r="B197" s="101">
        <v>4078.99</v>
      </c>
      <c r="C197" t="s">
        <v>42</v>
      </c>
    </row>
    <row r="198" spans="1:3" x14ac:dyDescent="0.3">
      <c r="A198" t="s">
        <v>318</v>
      </c>
      <c r="B198" s="101">
        <v>4066.38</v>
      </c>
      <c r="C198" t="s">
        <v>42</v>
      </c>
    </row>
    <row r="199" spans="1:3" x14ac:dyDescent="0.3">
      <c r="A199" t="s">
        <v>108</v>
      </c>
      <c r="B199" s="101">
        <v>4023.51</v>
      </c>
      <c r="C199" t="s">
        <v>42</v>
      </c>
    </row>
    <row r="200" spans="1:3" x14ac:dyDescent="0.3">
      <c r="A200" t="s">
        <v>310</v>
      </c>
      <c r="B200" s="101">
        <v>4000</v>
      </c>
      <c r="C200" t="s">
        <v>42</v>
      </c>
    </row>
    <row r="201" spans="1:3" x14ac:dyDescent="0.3">
      <c r="A201" t="s">
        <v>104</v>
      </c>
      <c r="B201" s="101">
        <v>3399</v>
      </c>
      <c r="C201" t="s">
        <v>42</v>
      </c>
    </row>
    <row r="202" spans="1:3" x14ac:dyDescent="0.3">
      <c r="A202" t="s">
        <v>143</v>
      </c>
      <c r="B202" s="101">
        <v>2855.26</v>
      </c>
      <c r="C202" t="s">
        <v>42</v>
      </c>
    </row>
    <row r="203" spans="1:3" x14ac:dyDescent="0.3">
      <c r="A203" t="s">
        <v>203</v>
      </c>
      <c r="B203" s="101">
        <v>2807.82</v>
      </c>
      <c r="C203" t="s">
        <v>42</v>
      </c>
    </row>
    <row r="204" spans="1:3" x14ac:dyDescent="0.3">
      <c r="A204" t="s">
        <v>300</v>
      </c>
      <c r="B204" s="101">
        <v>2649.6</v>
      </c>
      <c r="C204" t="s">
        <v>42</v>
      </c>
    </row>
    <row r="205" spans="1:3" x14ac:dyDescent="0.3">
      <c r="A205" t="s">
        <v>246</v>
      </c>
      <c r="B205" s="101">
        <v>2422.3000000000002</v>
      </c>
      <c r="C205" t="s">
        <v>42</v>
      </c>
    </row>
    <row r="206" spans="1:3" x14ac:dyDescent="0.3">
      <c r="A206" t="s">
        <v>120</v>
      </c>
      <c r="B206" s="101">
        <v>2354</v>
      </c>
      <c r="C206" t="s">
        <v>42</v>
      </c>
    </row>
    <row r="207" spans="1:3" x14ac:dyDescent="0.3">
      <c r="A207" t="s">
        <v>66</v>
      </c>
      <c r="B207" s="101">
        <v>2322.85</v>
      </c>
      <c r="C207" t="s">
        <v>42</v>
      </c>
    </row>
    <row r="208" spans="1:3" x14ac:dyDescent="0.3">
      <c r="A208" t="s">
        <v>335</v>
      </c>
      <c r="B208" s="101">
        <v>2237.12</v>
      </c>
      <c r="C208" t="s">
        <v>42</v>
      </c>
    </row>
    <row r="209" spans="1:3" x14ac:dyDescent="0.3">
      <c r="A209" t="s">
        <v>52</v>
      </c>
      <c r="B209" s="101">
        <v>2181.1799999999998</v>
      </c>
      <c r="C209" t="s">
        <v>42</v>
      </c>
    </row>
    <row r="210" spans="1:3" x14ac:dyDescent="0.3">
      <c r="A210" t="s">
        <v>121</v>
      </c>
      <c r="B210" s="101">
        <v>2144.7800000000002</v>
      </c>
      <c r="C210" t="s">
        <v>42</v>
      </c>
    </row>
    <row r="211" spans="1:3" x14ac:dyDescent="0.3">
      <c r="A211" t="s">
        <v>142</v>
      </c>
      <c r="B211" s="101">
        <v>1924.65</v>
      </c>
      <c r="C211" t="s">
        <v>42</v>
      </c>
    </row>
    <row r="212" spans="1:3" x14ac:dyDescent="0.3">
      <c r="A212" t="s">
        <v>148</v>
      </c>
      <c r="B212" s="101">
        <v>1916.24</v>
      </c>
      <c r="C212" t="s">
        <v>42</v>
      </c>
    </row>
    <row r="213" spans="1:3" x14ac:dyDescent="0.3">
      <c r="A213" t="s">
        <v>110</v>
      </c>
      <c r="B213" s="101">
        <v>1878.75</v>
      </c>
      <c r="C213" t="s">
        <v>42</v>
      </c>
    </row>
    <row r="214" spans="1:3" x14ac:dyDescent="0.3">
      <c r="A214" t="s">
        <v>145</v>
      </c>
      <c r="B214" s="101">
        <v>1855.82</v>
      </c>
      <c r="C214" t="s">
        <v>42</v>
      </c>
    </row>
    <row r="215" spans="1:3" x14ac:dyDescent="0.3">
      <c r="A215" t="s">
        <v>101</v>
      </c>
      <c r="B215" s="101">
        <v>1787.07</v>
      </c>
      <c r="C215" t="s">
        <v>42</v>
      </c>
    </row>
    <row r="216" spans="1:3" x14ac:dyDescent="0.3">
      <c r="A216" t="s">
        <v>62</v>
      </c>
      <c r="B216" s="101">
        <v>1743.38</v>
      </c>
      <c r="C216" t="s">
        <v>42</v>
      </c>
    </row>
    <row r="217" spans="1:3" x14ac:dyDescent="0.3">
      <c r="A217" t="s">
        <v>50</v>
      </c>
      <c r="B217" s="101">
        <v>1713.34</v>
      </c>
      <c r="C217" t="s">
        <v>42</v>
      </c>
    </row>
    <row r="218" spans="1:3" x14ac:dyDescent="0.3">
      <c r="A218" t="s">
        <v>264</v>
      </c>
      <c r="B218" s="101">
        <v>1655.92</v>
      </c>
      <c r="C218" t="s">
        <v>42</v>
      </c>
    </row>
    <row r="219" spans="1:3" x14ac:dyDescent="0.3">
      <c r="A219" t="s">
        <v>102</v>
      </c>
      <c r="B219" s="101">
        <v>1637.02</v>
      </c>
      <c r="C219" t="s">
        <v>42</v>
      </c>
    </row>
    <row r="220" spans="1:3" x14ac:dyDescent="0.3">
      <c r="A220" t="s">
        <v>130</v>
      </c>
      <c r="B220" s="101">
        <v>1612.5</v>
      </c>
      <c r="C220" t="s">
        <v>42</v>
      </c>
    </row>
    <row r="221" spans="1:3" x14ac:dyDescent="0.3">
      <c r="A221" t="s">
        <v>195</v>
      </c>
      <c r="B221" s="101">
        <v>1577.54</v>
      </c>
      <c r="C221" t="s">
        <v>42</v>
      </c>
    </row>
    <row r="222" spans="1:3" x14ac:dyDescent="0.3">
      <c r="A222" t="s">
        <v>314</v>
      </c>
      <c r="B222" s="101">
        <v>1567.93</v>
      </c>
      <c r="C222" t="s">
        <v>42</v>
      </c>
    </row>
    <row r="223" spans="1:3" x14ac:dyDescent="0.3">
      <c r="A223" t="s">
        <v>289</v>
      </c>
      <c r="B223" s="101">
        <v>1529</v>
      </c>
      <c r="C223" t="s">
        <v>42</v>
      </c>
    </row>
    <row r="224" spans="1:3" x14ac:dyDescent="0.3">
      <c r="A224" t="s">
        <v>82</v>
      </c>
      <c r="B224" s="101">
        <v>1470</v>
      </c>
      <c r="C224" t="s">
        <v>42</v>
      </c>
    </row>
    <row r="225" spans="1:3" x14ac:dyDescent="0.3">
      <c r="A225" t="s">
        <v>107</v>
      </c>
      <c r="B225" s="101">
        <v>1440</v>
      </c>
      <c r="C225" t="s">
        <v>42</v>
      </c>
    </row>
    <row r="226" spans="1:3" x14ac:dyDescent="0.3">
      <c r="A226" t="s">
        <v>317</v>
      </c>
      <c r="B226" s="101">
        <v>1435.86</v>
      </c>
      <c r="C226" t="s">
        <v>42</v>
      </c>
    </row>
    <row r="227" spans="1:3" x14ac:dyDescent="0.3">
      <c r="A227" t="s">
        <v>204</v>
      </c>
      <c r="B227" s="101">
        <v>1416.02</v>
      </c>
      <c r="C227" t="s">
        <v>42</v>
      </c>
    </row>
    <row r="228" spans="1:3" x14ac:dyDescent="0.3">
      <c r="A228" t="s">
        <v>71</v>
      </c>
      <c r="B228" s="101">
        <v>1312.02</v>
      </c>
      <c r="C228" t="s">
        <v>42</v>
      </c>
    </row>
    <row r="229" spans="1:3" x14ac:dyDescent="0.3">
      <c r="A229" t="s">
        <v>321</v>
      </c>
      <c r="B229" s="101">
        <v>1276.1500000000001</v>
      </c>
      <c r="C229" t="s">
        <v>42</v>
      </c>
    </row>
    <row r="230" spans="1:3" x14ac:dyDescent="0.3">
      <c r="A230" t="s">
        <v>287</v>
      </c>
      <c r="B230" s="101">
        <v>1266.25</v>
      </c>
      <c r="C230" t="s">
        <v>42</v>
      </c>
    </row>
    <row r="231" spans="1:3" x14ac:dyDescent="0.3">
      <c r="A231" t="s">
        <v>129</v>
      </c>
      <c r="B231" s="101">
        <v>1182.57</v>
      </c>
      <c r="C231" t="s">
        <v>42</v>
      </c>
    </row>
    <row r="232" spans="1:3" x14ac:dyDescent="0.3">
      <c r="A232" t="s">
        <v>74</v>
      </c>
      <c r="B232" s="101">
        <v>1009.4</v>
      </c>
      <c r="C232" t="s">
        <v>42</v>
      </c>
    </row>
    <row r="233" spans="1:3" x14ac:dyDescent="0.3">
      <c r="A233" t="s">
        <v>279</v>
      </c>
      <c r="B233" s="101">
        <v>985.92</v>
      </c>
      <c r="C233" t="s">
        <v>42</v>
      </c>
    </row>
    <row r="234" spans="1:3" x14ac:dyDescent="0.3">
      <c r="A234" t="s">
        <v>267</v>
      </c>
      <c r="B234" s="101">
        <v>974</v>
      </c>
      <c r="C234" t="s">
        <v>42</v>
      </c>
    </row>
    <row r="235" spans="1:3" x14ac:dyDescent="0.3">
      <c r="A235" t="s">
        <v>85</v>
      </c>
      <c r="B235" s="101">
        <v>928.31</v>
      </c>
      <c r="C235" t="s">
        <v>42</v>
      </c>
    </row>
    <row r="236" spans="1:3" x14ac:dyDescent="0.3">
      <c r="A236" t="s">
        <v>260</v>
      </c>
      <c r="B236" s="101">
        <v>911.44</v>
      </c>
      <c r="C236" t="s">
        <v>42</v>
      </c>
    </row>
    <row r="237" spans="1:3" x14ac:dyDescent="0.3">
      <c r="A237" t="s">
        <v>293</v>
      </c>
      <c r="B237" s="101">
        <v>907.5</v>
      </c>
      <c r="C237" t="s">
        <v>42</v>
      </c>
    </row>
    <row r="238" spans="1:3" x14ac:dyDescent="0.3">
      <c r="A238" t="s">
        <v>299</v>
      </c>
      <c r="B238" s="101">
        <v>890.1</v>
      </c>
      <c r="C238" t="s">
        <v>42</v>
      </c>
    </row>
    <row r="239" spans="1:3" x14ac:dyDescent="0.3">
      <c r="A239" t="s">
        <v>113</v>
      </c>
      <c r="B239" s="101">
        <v>865.58</v>
      </c>
      <c r="C239" t="s">
        <v>42</v>
      </c>
    </row>
    <row r="240" spans="1:3" x14ac:dyDescent="0.3">
      <c r="A240" t="s">
        <v>257</v>
      </c>
      <c r="B240" s="101">
        <v>829.4</v>
      </c>
      <c r="C240" t="s">
        <v>42</v>
      </c>
    </row>
    <row r="241" spans="1:3" x14ac:dyDescent="0.3">
      <c r="A241" t="s">
        <v>340</v>
      </c>
      <c r="B241" s="101">
        <v>808.96</v>
      </c>
      <c r="C241" t="s">
        <v>42</v>
      </c>
    </row>
    <row r="242" spans="1:3" x14ac:dyDescent="0.3">
      <c r="A242" t="s">
        <v>353</v>
      </c>
      <c r="B242" s="101">
        <v>803.72</v>
      </c>
      <c r="C242" t="s">
        <v>42</v>
      </c>
    </row>
    <row r="243" spans="1:3" x14ac:dyDescent="0.3">
      <c r="A243" t="s">
        <v>265</v>
      </c>
      <c r="B243" s="101">
        <v>793.03</v>
      </c>
      <c r="C243" t="s">
        <v>42</v>
      </c>
    </row>
    <row r="244" spans="1:3" x14ac:dyDescent="0.3">
      <c r="A244" t="s">
        <v>297</v>
      </c>
      <c r="B244" s="101">
        <v>748</v>
      </c>
      <c r="C244" t="s">
        <v>42</v>
      </c>
    </row>
    <row r="245" spans="1:3" x14ac:dyDescent="0.3">
      <c r="A245" t="s">
        <v>90</v>
      </c>
      <c r="B245" s="101">
        <v>738.6</v>
      </c>
      <c r="C245" t="s">
        <v>42</v>
      </c>
    </row>
    <row r="246" spans="1:3" x14ac:dyDescent="0.3">
      <c r="A246" t="s">
        <v>198</v>
      </c>
      <c r="B246" s="101">
        <v>737.01</v>
      </c>
      <c r="C246" t="s">
        <v>42</v>
      </c>
    </row>
    <row r="247" spans="1:3" x14ac:dyDescent="0.3">
      <c r="A247" t="s">
        <v>261</v>
      </c>
      <c r="B247" s="101">
        <v>733</v>
      </c>
      <c r="C247" t="s">
        <v>42</v>
      </c>
    </row>
    <row r="248" spans="1:3" x14ac:dyDescent="0.3">
      <c r="A248" t="s">
        <v>269</v>
      </c>
      <c r="B248" s="101">
        <v>708</v>
      </c>
      <c r="C248" t="s">
        <v>42</v>
      </c>
    </row>
    <row r="249" spans="1:3" x14ac:dyDescent="0.3">
      <c r="A249" t="s">
        <v>133</v>
      </c>
      <c r="B249" s="101">
        <v>612.5</v>
      </c>
      <c r="C249" t="s">
        <v>42</v>
      </c>
    </row>
    <row r="250" spans="1:3" x14ac:dyDescent="0.3">
      <c r="A250" t="s">
        <v>235</v>
      </c>
      <c r="B250" s="101">
        <v>602.1</v>
      </c>
      <c r="C250" t="s">
        <v>42</v>
      </c>
    </row>
    <row r="251" spans="1:3" x14ac:dyDescent="0.3">
      <c r="A251" t="s">
        <v>217</v>
      </c>
      <c r="B251" s="101">
        <v>586</v>
      </c>
      <c r="C251" t="s">
        <v>42</v>
      </c>
    </row>
    <row r="252" spans="1:3" x14ac:dyDescent="0.3">
      <c r="A252" t="s">
        <v>49</v>
      </c>
      <c r="B252" s="101">
        <v>562.02</v>
      </c>
      <c r="C252" t="s">
        <v>42</v>
      </c>
    </row>
    <row r="253" spans="1:3" x14ac:dyDescent="0.3">
      <c r="A253" t="s">
        <v>126</v>
      </c>
      <c r="B253" s="101">
        <v>552.80999999999995</v>
      </c>
      <c r="C253" t="s">
        <v>42</v>
      </c>
    </row>
    <row r="254" spans="1:3" x14ac:dyDescent="0.3">
      <c r="A254" t="s">
        <v>146</v>
      </c>
      <c r="B254" s="101">
        <v>550.79999999999995</v>
      </c>
      <c r="C254" t="s">
        <v>42</v>
      </c>
    </row>
    <row r="255" spans="1:3" x14ac:dyDescent="0.3">
      <c r="A255" t="s">
        <v>157</v>
      </c>
      <c r="B255" s="101">
        <v>547.98</v>
      </c>
      <c r="C255" t="s">
        <v>42</v>
      </c>
    </row>
    <row r="256" spans="1:3" x14ac:dyDescent="0.3">
      <c r="A256" t="s">
        <v>81</v>
      </c>
      <c r="B256" s="101">
        <v>528.57000000000005</v>
      </c>
      <c r="C256" t="s">
        <v>42</v>
      </c>
    </row>
    <row r="257" spans="1:3" x14ac:dyDescent="0.3">
      <c r="A257" t="s">
        <v>251</v>
      </c>
      <c r="B257" s="101">
        <v>522.30999999999995</v>
      </c>
      <c r="C257" t="s">
        <v>42</v>
      </c>
    </row>
    <row r="258" spans="1:3" x14ac:dyDescent="0.3">
      <c r="A258" t="s">
        <v>254</v>
      </c>
      <c r="B258" s="101">
        <v>506</v>
      </c>
      <c r="C258" t="s">
        <v>42</v>
      </c>
    </row>
    <row r="259" spans="1:3" x14ac:dyDescent="0.3">
      <c r="A259" t="s">
        <v>51</v>
      </c>
      <c r="B259" s="101">
        <v>488.94</v>
      </c>
      <c r="C259" t="s">
        <v>42</v>
      </c>
    </row>
    <row r="260" spans="1:3" x14ac:dyDescent="0.3">
      <c r="A260" t="s">
        <v>109</v>
      </c>
      <c r="B260" s="101">
        <v>442.4</v>
      </c>
      <c r="C260" t="s">
        <v>42</v>
      </c>
    </row>
    <row r="261" spans="1:3" x14ac:dyDescent="0.3">
      <c r="A261" t="s">
        <v>232</v>
      </c>
      <c r="B261" s="101">
        <v>438.9</v>
      </c>
      <c r="C261" t="s">
        <v>42</v>
      </c>
    </row>
    <row r="262" spans="1:3" x14ac:dyDescent="0.3">
      <c r="A262" t="s">
        <v>234</v>
      </c>
      <c r="B262" s="101">
        <v>411.74</v>
      </c>
      <c r="C262" t="s">
        <v>42</v>
      </c>
    </row>
    <row r="263" spans="1:3" x14ac:dyDescent="0.3">
      <c r="A263" t="s">
        <v>97</v>
      </c>
      <c r="B263" s="101">
        <v>405.33</v>
      </c>
      <c r="C263" t="s">
        <v>42</v>
      </c>
    </row>
    <row r="264" spans="1:3" x14ac:dyDescent="0.3">
      <c r="A264" t="s">
        <v>276</v>
      </c>
      <c r="B264" s="101">
        <v>400</v>
      </c>
      <c r="C264" t="s">
        <v>42</v>
      </c>
    </row>
    <row r="265" spans="1:3" x14ac:dyDescent="0.3">
      <c r="A265" t="s">
        <v>226</v>
      </c>
      <c r="B265" s="101">
        <v>396</v>
      </c>
      <c r="C265" t="s">
        <v>42</v>
      </c>
    </row>
    <row r="266" spans="1:3" x14ac:dyDescent="0.3">
      <c r="A266" t="s">
        <v>270</v>
      </c>
      <c r="B266" s="101">
        <v>395</v>
      </c>
      <c r="C266" t="s">
        <v>42</v>
      </c>
    </row>
    <row r="267" spans="1:3" x14ac:dyDescent="0.3">
      <c r="A267" t="s">
        <v>70</v>
      </c>
      <c r="B267" s="101">
        <v>386.83</v>
      </c>
      <c r="C267" t="s">
        <v>42</v>
      </c>
    </row>
    <row r="268" spans="1:3" x14ac:dyDescent="0.3">
      <c r="A268" t="s">
        <v>144</v>
      </c>
      <c r="B268" s="101">
        <v>376.48</v>
      </c>
      <c r="C268" t="s">
        <v>42</v>
      </c>
    </row>
    <row r="269" spans="1:3" x14ac:dyDescent="0.3">
      <c r="A269" t="s">
        <v>259</v>
      </c>
      <c r="B269" s="101">
        <v>372.1</v>
      </c>
      <c r="C269" t="s">
        <v>42</v>
      </c>
    </row>
    <row r="270" spans="1:3" x14ac:dyDescent="0.3">
      <c r="A270" t="s">
        <v>262</v>
      </c>
      <c r="B270" s="101">
        <v>371.6</v>
      </c>
      <c r="C270" t="s">
        <v>42</v>
      </c>
    </row>
    <row r="271" spans="1:3" x14ac:dyDescent="0.3">
      <c r="A271" t="s">
        <v>105</v>
      </c>
      <c r="B271" s="101">
        <v>339.28</v>
      </c>
      <c r="C271" t="s">
        <v>42</v>
      </c>
    </row>
    <row r="272" spans="1:3" x14ac:dyDescent="0.3">
      <c r="A272" t="s">
        <v>134</v>
      </c>
      <c r="B272" s="101">
        <v>334.95</v>
      </c>
      <c r="C272" t="s">
        <v>42</v>
      </c>
    </row>
    <row r="273" spans="1:3" x14ac:dyDescent="0.3">
      <c r="A273" t="s">
        <v>351</v>
      </c>
      <c r="B273" s="101">
        <v>329.69</v>
      </c>
      <c r="C273" t="s">
        <v>42</v>
      </c>
    </row>
    <row r="274" spans="1:3" x14ac:dyDescent="0.3">
      <c r="A274" t="s">
        <v>272</v>
      </c>
      <c r="B274" s="101">
        <v>329</v>
      </c>
      <c r="C274" t="s">
        <v>42</v>
      </c>
    </row>
    <row r="275" spans="1:3" x14ac:dyDescent="0.3">
      <c r="A275" t="s">
        <v>91</v>
      </c>
      <c r="B275" s="101">
        <v>322.99</v>
      </c>
      <c r="C275" t="s">
        <v>42</v>
      </c>
    </row>
    <row r="276" spans="1:3" x14ac:dyDescent="0.3">
      <c r="A276" t="s">
        <v>248</v>
      </c>
      <c r="B276" s="101">
        <v>315</v>
      </c>
      <c r="C276" t="s">
        <v>42</v>
      </c>
    </row>
    <row r="277" spans="1:3" x14ac:dyDescent="0.3">
      <c r="A277" t="s">
        <v>316</v>
      </c>
      <c r="B277" s="101">
        <v>297</v>
      </c>
      <c r="C277" t="s">
        <v>42</v>
      </c>
    </row>
    <row r="278" spans="1:3" x14ac:dyDescent="0.3">
      <c r="A278" t="s">
        <v>324</v>
      </c>
      <c r="B278" s="101">
        <v>291.97000000000003</v>
      </c>
      <c r="C278" t="s">
        <v>42</v>
      </c>
    </row>
    <row r="279" spans="1:3" x14ac:dyDescent="0.3">
      <c r="A279" t="s">
        <v>136</v>
      </c>
      <c r="B279" s="101">
        <v>275</v>
      </c>
      <c r="C279" t="s">
        <v>42</v>
      </c>
    </row>
    <row r="280" spans="1:3" x14ac:dyDescent="0.3">
      <c r="A280" t="s">
        <v>197</v>
      </c>
      <c r="B280" s="101">
        <v>266.97000000000003</v>
      </c>
      <c r="C280" t="s">
        <v>42</v>
      </c>
    </row>
    <row r="281" spans="1:3" x14ac:dyDescent="0.3">
      <c r="A281" t="s">
        <v>150</v>
      </c>
      <c r="B281" s="101">
        <v>261.75</v>
      </c>
      <c r="C281" t="s">
        <v>42</v>
      </c>
    </row>
    <row r="282" spans="1:3" x14ac:dyDescent="0.3">
      <c r="A282" t="s">
        <v>315</v>
      </c>
      <c r="B282" s="101">
        <v>253</v>
      </c>
      <c r="C282" t="s">
        <v>42</v>
      </c>
    </row>
    <row r="283" spans="1:3" x14ac:dyDescent="0.3">
      <c r="A283" t="s">
        <v>240</v>
      </c>
      <c r="B283" s="101">
        <v>240</v>
      </c>
      <c r="C283" t="s">
        <v>42</v>
      </c>
    </row>
    <row r="284" spans="1:3" x14ac:dyDescent="0.3">
      <c r="A284" t="s">
        <v>96</v>
      </c>
      <c r="B284" s="101">
        <v>234.5</v>
      </c>
      <c r="C284" t="s">
        <v>42</v>
      </c>
    </row>
    <row r="285" spans="1:3" x14ac:dyDescent="0.3">
      <c r="A285" t="s">
        <v>127</v>
      </c>
      <c r="B285" s="101">
        <v>226.14</v>
      </c>
      <c r="C285" t="s">
        <v>42</v>
      </c>
    </row>
    <row r="286" spans="1:3" x14ac:dyDescent="0.3">
      <c r="A286" t="s">
        <v>200</v>
      </c>
      <c r="B286" s="101">
        <v>218.93</v>
      </c>
      <c r="C286" t="s">
        <v>42</v>
      </c>
    </row>
    <row r="287" spans="1:3" x14ac:dyDescent="0.3">
      <c r="A287" t="s">
        <v>298</v>
      </c>
      <c r="B287" s="101">
        <v>213.33</v>
      </c>
      <c r="C287" t="s">
        <v>42</v>
      </c>
    </row>
    <row r="288" spans="1:3" x14ac:dyDescent="0.3">
      <c r="A288" t="s">
        <v>75</v>
      </c>
      <c r="B288" s="101">
        <v>212.56</v>
      </c>
      <c r="C288" t="s">
        <v>42</v>
      </c>
    </row>
    <row r="289" spans="1:3" x14ac:dyDescent="0.3">
      <c r="A289" t="s">
        <v>216</v>
      </c>
      <c r="B289" s="101">
        <v>196.65</v>
      </c>
      <c r="C289" t="s">
        <v>42</v>
      </c>
    </row>
    <row r="290" spans="1:3" x14ac:dyDescent="0.3">
      <c r="A290" t="s">
        <v>89</v>
      </c>
      <c r="B290" s="101">
        <v>182.07</v>
      </c>
      <c r="C290" t="s">
        <v>42</v>
      </c>
    </row>
    <row r="291" spans="1:3" x14ac:dyDescent="0.3">
      <c r="A291" t="s">
        <v>258</v>
      </c>
      <c r="B291" s="101">
        <v>181.86</v>
      </c>
      <c r="C291" t="s">
        <v>42</v>
      </c>
    </row>
    <row r="292" spans="1:3" x14ac:dyDescent="0.3">
      <c r="A292" t="s">
        <v>202</v>
      </c>
      <c r="B292" s="101">
        <v>175</v>
      </c>
      <c r="C292" t="s">
        <v>42</v>
      </c>
    </row>
    <row r="293" spans="1:3" x14ac:dyDescent="0.3">
      <c r="A293" t="s">
        <v>288</v>
      </c>
      <c r="B293" s="101">
        <v>160</v>
      </c>
      <c r="C293" t="s">
        <v>42</v>
      </c>
    </row>
    <row r="294" spans="1:3" x14ac:dyDescent="0.3">
      <c r="A294" t="s">
        <v>223</v>
      </c>
      <c r="B294" s="101">
        <v>158.4</v>
      </c>
      <c r="C294" t="s">
        <v>42</v>
      </c>
    </row>
    <row r="295" spans="1:3" x14ac:dyDescent="0.3">
      <c r="A295" t="s">
        <v>345</v>
      </c>
      <c r="B295" s="101">
        <v>149</v>
      </c>
      <c r="C295" t="s">
        <v>42</v>
      </c>
    </row>
    <row r="296" spans="1:3" x14ac:dyDescent="0.3">
      <c r="A296" t="s">
        <v>313</v>
      </c>
      <c r="B296" s="101">
        <v>141.9</v>
      </c>
      <c r="C296" t="s">
        <v>42</v>
      </c>
    </row>
    <row r="297" spans="1:3" x14ac:dyDescent="0.3">
      <c r="A297" t="s">
        <v>205</v>
      </c>
      <c r="B297" s="101">
        <v>141.80000000000001</v>
      </c>
      <c r="C297" t="s">
        <v>42</v>
      </c>
    </row>
    <row r="298" spans="1:3" x14ac:dyDescent="0.3">
      <c r="A298" t="s">
        <v>229</v>
      </c>
      <c r="B298" s="101">
        <v>139.94</v>
      </c>
      <c r="C298" t="s">
        <v>42</v>
      </c>
    </row>
    <row r="299" spans="1:3" x14ac:dyDescent="0.3">
      <c r="A299" t="s">
        <v>230</v>
      </c>
      <c r="B299" s="101">
        <v>129</v>
      </c>
      <c r="C299" t="s">
        <v>42</v>
      </c>
    </row>
    <row r="300" spans="1:3" x14ac:dyDescent="0.3">
      <c r="A300" t="s">
        <v>304</v>
      </c>
      <c r="B300" s="101">
        <v>125.5</v>
      </c>
      <c r="C300" t="s">
        <v>42</v>
      </c>
    </row>
    <row r="301" spans="1:3" x14ac:dyDescent="0.3">
      <c r="A301" t="s">
        <v>237</v>
      </c>
      <c r="B301" s="101">
        <v>123.02</v>
      </c>
      <c r="C301" t="s">
        <v>42</v>
      </c>
    </row>
    <row r="302" spans="1:3" x14ac:dyDescent="0.3">
      <c r="A302" t="s">
        <v>201</v>
      </c>
      <c r="B302" s="101">
        <v>115.53</v>
      </c>
      <c r="C302" t="s">
        <v>42</v>
      </c>
    </row>
    <row r="303" spans="1:3" x14ac:dyDescent="0.3">
      <c r="A303" t="s">
        <v>125</v>
      </c>
      <c r="B303" s="101">
        <v>114.11</v>
      </c>
      <c r="C303" t="s">
        <v>42</v>
      </c>
    </row>
    <row r="304" spans="1:3" x14ac:dyDescent="0.3">
      <c r="A304" t="s">
        <v>341</v>
      </c>
      <c r="B304" s="101">
        <v>108.5</v>
      </c>
      <c r="C304" t="s">
        <v>42</v>
      </c>
    </row>
    <row r="305" spans="1:3" x14ac:dyDescent="0.3">
      <c r="A305" t="s">
        <v>252</v>
      </c>
      <c r="B305" s="101">
        <v>104</v>
      </c>
      <c r="C305" t="s">
        <v>42</v>
      </c>
    </row>
    <row r="306" spans="1:3" x14ac:dyDescent="0.3">
      <c r="A306" t="s">
        <v>308</v>
      </c>
      <c r="B306" s="101">
        <v>103</v>
      </c>
      <c r="C306" t="s">
        <v>42</v>
      </c>
    </row>
    <row r="307" spans="1:3" x14ac:dyDescent="0.3">
      <c r="A307" t="s">
        <v>274</v>
      </c>
      <c r="B307" s="101">
        <v>99</v>
      </c>
      <c r="C307" t="s">
        <v>42</v>
      </c>
    </row>
    <row r="308" spans="1:3" x14ac:dyDescent="0.3">
      <c r="A308" t="s">
        <v>88</v>
      </c>
      <c r="B308" s="101">
        <v>98.14</v>
      </c>
      <c r="C308" t="s">
        <v>42</v>
      </c>
    </row>
    <row r="309" spans="1:3" x14ac:dyDescent="0.3">
      <c r="A309" t="s">
        <v>214</v>
      </c>
      <c r="B309" s="101">
        <v>90.87</v>
      </c>
      <c r="C309" t="s">
        <v>42</v>
      </c>
    </row>
    <row r="310" spans="1:3" x14ac:dyDescent="0.3">
      <c r="A310" t="s">
        <v>332</v>
      </c>
      <c r="B310" s="101">
        <v>90.73</v>
      </c>
      <c r="C310" t="s">
        <v>42</v>
      </c>
    </row>
    <row r="311" spans="1:3" x14ac:dyDescent="0.3">
      <c r="A311" t="s">
        <v>286</v>
      </c>
      <c r="B311" s="101">
        <v>89.29</v>
      </c>
      <c r="C311" t="s">
        <v>42</v>
      </c>
    </row>
    <row r="312" spans="1:3" x14ac:dyDescent="0.3">
      <c r="A312" t="s">
        <v>219</v>
      </c>
      <c r="B312" s="101">
        <v>70.849999999999994</v>
      </c>
      <c r="C312" t="s">
        <v>42</v>
      </c>
    </row>
    <row r="313" spans="1:3" x14ac:dyDescent="0.3">
      <c r="A313" t="s">
        <v>285</v>
      </c>
      <c r="B313" s="101">
        <v>65</v>
      </c>
      <c r="C313" t="s">
        <v>42</v>
      </c>
    </row>
    <row r="314" spans="1:3" x14ac:dyDescent="0.3">
      <c r="A314" t="s">
        <v>213</v>
      </c>
      <c r="B314" s="101">
        <v>59.01</v>
      </c>
      <c r="C314" t="s">
        <v>42</v>
      </c>
    </row>
    <row r="315" spans="1:3" x14ac:dyDescent="0.3">
      <c r="A315" t="s">
        <v>281</v>
      </c>
      <c r="B315" s="101">
        <v>58.94</v>
      </c>
      <c r="C315" t="s">
        <v>42</v>
      </c>
    </row>
    <row r="316" spans="1:3" x14ac:dyDescent="0.3">
      <c r="A316" t="s">
        <v>118</v>
      </c>
      <c r="B316" s="101">
        <v>50.86</v>
      </c>
      <c r="C316" t="s">
        <v>42</v>
      </c>
    </row>
    <row r="317" spans="1:3" x14ac:dyDescent="0.3">
      <c r="A317" t="s">
        <v>123</v>
      </c>
      <c r="B317" s="101">
        <v>46.61</v>
      </c>
      <c r="C317" t="s">
        <v>42</v>
      </c>
    </row>
    <row r="318" spans="1:3" x14ac:dyDescent="0.3">
      <c r="A318" t="s">
        <v>122</v>
      </c>
      <c r="B318" s="101">
        <v>39.94</v>
      </c>
      <c r="C318" t="s">
        <v>42</v>
      </c>
    </row>
    <row r="319" spans="1:3" x14ac:dyDescent="0.3">
      <c r="A319" t="s">
        <v>222</v>
      </c>
      <c r="B319" s="101">
        <v>36</v>
      </c>
      <c r="C319" t="s">
        <v>42</v>
      </c>
    </row>
    <row r="320" spans="1:3" x14ac:dyDescent="0.3">
      <c r="A320" t="s">
        <v>333</v>
      </c>
      <c r="B320" s="101">
        <v>33.74</v>
      </c>
      <c r="C320" t="s">
        <v>42</v>
      </c>
    </row>
    <row r="321" spans="1:3" x14ac:dyDescent="0.3">
      <c r="A321" t="s">
        <v>221</v>
      </c>
      <c r="B321" s="101">
        <v>30</v>
      </c>
      <c r="C321" t="s">
        <v>42</v>
      </c>
    </row>
    <row r="322" spans="1:3" x14ac:dyDescent="0.3">
      <c r="A322" t="s">
        <v>355</v>
      </c>
      <c r="B322" s="101">
        <v>26.72</v>
      </c>
      <c r="C322" t="s">
        <v>42</v>
      </c>
    </row>
    <row r="323" spans="1:3" x14ac:dyDescent="0.3">
      <c r="A323" t="s">
        <v>212</v>
      </c>
      <c r="B323" s="101">
        <v>15.14</v>
      </c>
      <c r="C323" t="s">
        <v>42</v>
      </c>
    </row>
    <row r="324" spans="1:3" x14ac:dyDescent="0.3">
      <c r="A324" t="s">
        <v>284</v>
      </c>
      <c r="B324" s="101">
        <v>14.23</v>
      </c>
      <c r="C324" t="s">
        <v>42</v>
      </c>
    </row>
    <row r="325" spans="1:3" x14ac:dyDescent="0.3">
      <c r="A325" t="s">
        <v>114</v>
      </c>
      <c r="B325" s="101">
        <v>13.2</v>
      </c>
      <c r="C325" t="s">
        <v>42</v>
      </c>
    </row>
    <row r="326" spans="1:3" x14ac:dyDescent="0.3">
      <c r="A326" t="s">
        <v>208</v>
      </c>
      <c r="B326" s="101">
        <v>8.94</v>
      </c>
      <c r="C326" t="s">
        <v>42</v>
      </c>
    </row>
    <row r="327" spans="1:3" x14ac:dyDescent="0.3">
      <c r="A327" t="s">
        <v>282</v>
      </c>
      <c r="B327" s="101">
        <v>8.94</v>
      </c>
      <c r="C327" t="s">
        <v>42</v>
      </c>
    </row>
    <row r="328" spans="1:3" x14ac:dyDescent="0.3">
      <c r="A328" t="s">
        <v>207</v>
      </c>
      <c r="B328" s="101">
        <v>8.94</v>
      </c>
      <c r="C328" t="s">
        <v>42</v>
      </c>
    </row>
    <row r="329" spans="1:3" x14ac:dyDescent="0.3">
      <c r="A329" t="s">
        <v>301</v>
      </c>
      <c r="B329" s="101">
        <v>8.94</v>
      </c>
      <c r="C329" t="s">
        <v>42</v>
      </c>
    </row>
    <row r="330" spans="1:3" x14ac:dyDescent="0.3">
      <c r="A330" t="s">
        <v>346</v>
      </c>
      <c r="B330" s="101">
        <v>8.94</v>
      </c>
      <c r="C330" t="s">
        <v>42</v>
      </c>
    </row>
    <row r="331" spans="1:3" x14ac:dyDescent="0.3">
      <c r="A331" t="s">
        <v>59</v>
      </c>
      <c r="B331" s="101">
        <v>8.94</v>
      </c>
      <c r="C331" t="s">
        <v>42</v>
      </c>
    </row>
    <row r="332" spans="1:3" x14ac:dyDescent="0.3">
      <c r="A332" t="s">
        <v>343</v>
      </c>
      <c r="B332" s="101">
        <v>6.67</v>
      </c>
      <c r="C332" t="s">
        <v>42</v>
      </c>
    </row>
    <row r="333" spans="1:3" x14ac:dyDescent="0.3">
      <c r="A333" t="s">
        <v>311</v>
      </c>
      <c r="B333" s="101">
        <v>-26.25</v>
      </c>
      <c r="C333" t="s">
        <v>42</v>
      </c>
    </row>
    <row r="334" spans="1:3" x14ac:dyDescent="0.3">
      <c r="A334" t="s">
        <v>257</v>
      </c>
      <c r="B334" s="101">
        <v>134513.41</v>
      </c>
      <c r="C334" t="s">
        <v>192</v>
      </c>
    </row>
    <row r="335" spans="1:3" x14ac:dyDescent="0.3">
      <c r="A335" t="s">
        <v>84</v>
      </c>
      <c r="B335" s="101">
        <v>115178</v>
      </c>
      <c r="C335" t="s">
        <v>192</v>
      </c>
    </row>
    <row r="336" spans="1:3" x14ac:dyDescent="0.3">
      <c r="A336" t="s">
        <v>154</v>
      </c>
      <c r="B336" s="101">
        <v>95103.42</v>
      </c>
      <c r="C336" t="s">
        <v>192</v>
      </c>
    </row>
    <row r="337" spans="1:3" x14ac:dyDescent="0.3">
      <c r="A337" t="s">
        <v>129</v>
      </c>
      <c r="B337" s="101">
        <v>88403.13</v>
      </c>
      <c r="C337" t="s">
        <v>192</v>
      </c>
    </row>
    <row r="338" spans="1:3" x14ac:dyDescent="0.3">
      <c r="A338" t="s">
        <v>64</v>
      </c>
      <c r="B338" s="101">
        <v>86200.99</v>
      </c>
      <c r="C338" t="s">
        <v>192</v>
      </c>
    </row>
    <row r="339" spans="1:3" x14ac:dyDescent="0.3">
      <c r="A339" t="s">
        <v>106</v>
      </c>
      <c r="B339" s="101">
        <v>83001.87</v>
      </c>
      <c r="C339" t="s">
        <v>192</v>
      </c>
    </row>
    <row r="340" spans="1:3" x14ac:dyDescent="0.3">
      <c r="A340" t="s">
        <v>217</v>
      </c>
      <c r="B340" s="101">
        <v>81983.990000000005</v>
      </c>
      <c r="C340" t="s">
        <v>192</v>
      </c>
    </row>
    <row r="341" spans="1:3" x14ac:dyDescent="0.3">
      <c r="A341" t="s">
        <v>103</v>
      </c>
      <c r="B341" s="101">
        <v>52502.83</v>
      </c>
      <c r="C341" t="s">
        <v>192</v>
      </c>
    </row>
    <row r="342" spans="1:3" x14ac:dyDescent="0.3">
      <c r="A342" t="s">
        <v>94</v>
      </c>
      <c r="B342" s="101">
        <v>51103.06</v>
      </c>
      <c r="C342" t="s">
        <v>192</v>
      </c>
    </row>
    <row r="343" spans="1:3" x14ac:dyDescent="0.3">
      <c r="A343" t="s">
        <v>69</v>
      </c>
      <c r="B343" s="101">
        <v>49338.559999999998</v>
      </c>
      <c r="C343" t="s">
        <v>192</v>
      </c>
    </row>
    <row r="344" spans="1:3" x14ac:dyDescent="0.3">
      <c r="A344" t="s">
        <v>92</v>
      </c>
      <c r="B344" s="101">
        <v>39040.949999999997</v>
      </c>
      <c r="C344" t="s">
        <v>192</v>
      </c>
    </row>
    <row r="345" spans="1:3" x14ac:dyDescent="0.3">
      <c r="A345" t="s">
        <v>153</v>
      </c>
      <c r="B345" s="101">
        <v>35484</v>
      </c>
      <c r="C345" t="s">
        <v>192</v>
      </c>
    </row>
    <row r="346" spans="1:3" x14ac:dyDescent="0.3">
      <c r="A346" t="s">
        <v>155</v>
      </c>
      <c r="B346" s="101">
        <v>31590</v>
      </c>
      <c r="C346" t="s">
        <v>192</v>
      </c>
    </row>
    <row r="347" spans="1:3" x14ac:dyDescent="0.3">
      <c r="A347" t="s">
        <v>98</v>
      </c>
      <c r="B347" s="101">
        <v>24251.75</v>
      </c>
      <c r="C347" t="s">
        <v>192</v>
      </c>
    </row>
    <row r="348" spans="1:3" x14ac:dyDescent="0.3">
      <c r="A348" t="s">
        <v>63</v>
      </c>
      <c r="B348" s="101">
        <v>23351.94</v>
      </c>
      <c r="C348" t="s">
        <v>192</v>
      </c>
    </row>
    <row r="349" spans="1:3" x14ac:dyDescent="0.3">
      <c r="A349" t="s">
        <v>111</v>
      </c>
      <c r="B349" s="101">
        <v>19745.55</v>
      </c>
      <c r="C349" t="s">
        <v>192</v>
      </c>
    </row>
    <row r="350" spans="1:3" x14ac:dyDescent="0.3">
      <c r="A350" t="s">
        <v>330</v>
      </c>
      <c r="B350" s="101">
        <v>19621.830000000002</v>
      </c>
      <c r="C350" t="s">
        <v>192</v>
      </c>
    </row>
    <row r="351" spans="1:3" x14ac:dyDescent="0.3">
      <c r="A351" t="s">
        <v>238</v>
      </c>
      <c r="B351" s="101">
        <v>17895.189999999999</v>
      </c>
      <c r="C351" t="s">
        <v>192</v>
      </c>
    </row>
    <row r="352" spans="1:3" x14ac:dyDescent="0.3">
      <c r="A352" t="s">
        <v>89</v>
      </c>
      <c r="B352" s="101">
        <v>17632.7</v>
      </c>
      <c r="C352" t="s">
        <v>192</v>
      </c>
    </row>
    <row r="353" spans="1:3" x14ac:dyDescent="0.3">
      <c r="A353" t="s">
        <v>128</v>
      </c>
      <c r="B353" s="101">
        <v>16671.88</v>
      </c>
      <c r="C353" t="s">
        <v>192</v>
      </c>
    </row>
    <row r="354" spans="1:3" x14ac:dyDescent="0.3">
      <c r="A354" t="s">
        <v>101</v>
      </c>
      <c r="B354" s="101">
        <v>16331.96</v>
      </c>
      <c r="C354" t="s">
        <v>192</v>
      </c>
    </row>
    <row r="355" spans="1:3" x14ac:dyDescent="0.3">
      <c r="A355" t="s">
        <v>234</v>
      </c>
      <c r="B355" s="101">
        <v>15000</v>
      </c>
      <c r="C355" t="s">
        <v>192</v>
      </c>
    </row>
    <row r="356" spans="1:3" x14ac:dyDescent="0.3">
      <c r="A356" t="s">
        <v>156</v>
      </c>
      <c r="B356" s="101">
        <v>13547.04</v>
      </c>
      <c r="C356" t="s">
        <v>192</v>
      </c>
    </row>
    <row r="357" spans="1:3" x14ac:dyDescent="0.3">
      <c r="A357" t="s">
        <v>54</v>
      </c>
      <c r="B357" s="101">
        <v>12575.83</v>
      </c>
      <c r="C357" t="s">
        <v>192</v>
      </c>
    </row>
    <row r="358" spans="1:3" x14ac:dyDescent="0.3">
      <c r="A358" t="s">
        <v>79</v>
      </c>
      <c r="B358" s="101">
        <v>12478.5</v>
      </c>
      <c r="C358" t="s">
        <v>192</v>
      </c>
    </row>
    <row r="359" spans="1:3" x14ac:dyDescent="0.3">
      <c r="A359" t="s">
        <v>107</v>
      </c>
      <c r="B359" s="101">
        <v>11860.56</v>
      </c>
      <c r="C359" t="s">
        <v>192</v>
      </c>
    </row>
    <row r="360" spans="1:3" x14ac:dyDescent="0.3">
      <c r="A360" t="s">
        <v>115</v>
      </c>
      <c r="B360" s="101">
        <v>11763.45</v>
      </c>
      <c r="C360" t="s">
        <v>192</v>
      </c>
    </row>
    <row r="361" spans="1:3" x14ac:dyDescent="0.3">
      <c r="A361" t="s">
        <v>239</v>
      </c>
      <c r="B361" s="101">
        <v>11201.99</v>
      </c>
      <c r="C361" t="s">
        <v>192</v>
      </c>
    </row>
    <row r="362" spans="1:3" x14ac:dyDescent="0.3">
      <c r="A362" t="s">
        <v>312</v>
      </c>
      <c r="B362" s="101">
        <v>10854.63</v>
      </c>
      <c r="C362" t="s">
        <v>192</v>
      </c>
    </row>
    <row r="363" spans="1:3" x14ac:dyDescent="0.3">
      <c r="A363" t="s">
        <v>222</v>
      </c>
      <c r="B363" s="101">
        <v>10611</v>
      </c>
      <c r="C363" t="s">
        <v>192</v>
      </c>
    </row>
    <row r="364" spans="1:3" x14ac:dyDescent="0.3">
      <c r="A364" t="s">
        <v>236</v>
      </c>
      <c r="B364" s="101">
        <v>10552.81</v>
      </c>
      <c r="C364" t="s">
        <v>192</v>
      </c>
    </row>
    <row r="365" spans="1:3" x14ac:dyDescent="0.3">
      <c r="A365" t="s">
        <v>53</v>
      </c>
      <c r="B365" s="101">
        <v>10292.450000000001</v>
      </c>
      <c r="C365" t="s">
        <v>192</v>
      </c>
    </row>
    <row r="366" spans="1:3" x14ac:dyDescent="0.3">
      <c r="A366" t="s">
        <v>61</v>
      </c>
      <c r="B366" s="101">
        <v>10000</v>
      </c>
      <c r="C366" t="s">
        <v>192</v>
      </c>
    </row>
    <row r="367" spans="1:3" x14ac:dyDescent="0.3">
      <c r="A367" t="s">
        <v>108</v>
      </c>
      <c r="B367" s="101">
        <v>9822.17</v>
      </c>
      <c r="C367" t="s">
        <v>192</v>
      </c>
    </row>
    <row r="368" spans="1:3" x14ac:dyDescent="0.3">
      <c r="A368" t="s">
        <v>214</v>
      </c>
      <c r="B368" s="101">
        <v>9807.07</v>
      </c>
      <c r="C368" t="s">
        <v>192</v>
      </c>
    </row>
    <row r="369" spans="1:3" x14ac:dyDescent="0.3">
      <c r="A369" t="s">
        <v>67</v>
      </c>
      <c r="B369" s="101">
        <v>9558.5</v>
      </c>
      <c r="C369" t="s">
        <v>192</v>
      </c>
    </row>
    <row r="370" spans="1:3" x14ac:dyDescent="0.3">
      <c r="A370" t="s">
        <v>102</v>
      </c>
      <c r="B370" s="101">
        <v>8743.9699999999993</v>
      </c>
      <c r="C370" t="s">
        <v>192</v>
      </c>
    </row>
    <row r="371" spans="1:3" x14ac:dyDescent="0.3">
      <c r="A371" t="s">
        <v>88</v>
      </c>
      <c r="B371" s="101">
        <v>7841.31</v>
      </c>
      <c r="C371" t="s">
        <v>192</v>
      </c>
    </row>
    <row r="372" spans="1:3" x14ac:dyDescent="0.3">
      <c r="A372" t="s">
        <v>112</v>
      </c>
      <c r="B372" s="101">
        <v>7804.42</v>
      </c>
      <c r="C372" t="s">
        <v>192</v>
      </c>
    </row>
    <row r="373" spans="1:3" x14ac:dyDescent="0.3">
      <c r="A373" t="s">
        <v>57</v>
      </c>
      <c r="B373" s="101">
        <v>7563</v>
      </c>
      <c r="C373" t="s">
        <v>192</v>
      </c>
    </row>
    <row r="374" spans="1:3" x14ac:dyDescent="0.3">
      <c r="A374" t="s">
        <v>143</v>
      </c>
      <c r="B374" s="101">
        <v>6893.13</v>
      </c>
      <c r="C374" t="s">
        <v>192</v>
      </c>
    </row>
    <row r="375" spans="1:3" x14ac:dyDescent="0.3">
      <c r="A375" t="s">
        <v>113</v>
      </c>
      <c r="B375" s="101">
        <v>6499.32</v>
      </c>
      <c r="C375" t="s">
        <v>192</v>
      </c>
    </row>
    <row r="376" spans="1:3" x14ac:dyDescent="0.3">
      <c r="A376" t="s">
        <v>139</v>
      </c>
      <c r="B376" s="101">
        <v>6269.57</v>
      </c>
      <c r="C376" t="s">
        <v>192</v>
      </c>
    </row>
    <row r="377" spans="1:3" x14ac:dyDescent="0.3">
      <c r="A377" t="s">
        <v>263</v>
      </c>
      <c r="B377" s="101">
        <v>6260</v>
      </c>
      <c r="C377" t="s">
        <v>192</v>
      </c>
    </row>
    <row r="378" spans="1:3" x14ac:dyDescent="0.3">
      <c r="A378" t="s">
        <v>199</v>
      </c>
      <c r="B378" s="101">
        <v>6230.09</v>
      </c>
      <c r="C378" t="s">
        <v>192</v>
      </c>
    </row>
    <row r="379" spans="1:3" x14ac:dyDescent="0.3">
      <c r="A379" t="s">
        <v>140</v>
      </c>
      <c r="B379" s="101">
        <v>6152.6</v>
      </c>
      <c r="C379" t="s">
        <v>192</v>
      </c>
    </row>
    <row r="380" spans="1:3" x14ac:dyDescent="0.3">
      <c r="A380" t="s">
        <v>314</v>
      </c>
      <c r="B380" s="101">
        <v>6131.66</v>
      </c>
      <c r="C380" t="s">
        <v>192</v>
      </c>
    </row>
    <row r="381" spans="1:3" x14ac:dyDescent="0.3">
      <c r="A381" t="s">
        <v>77</v>
      </c>
      <c r="B381" s="101">
        <v>6008.94</v>
      </c>
      <c r="C381" t="s">
        <v>192</v>
      </c>
    </row>
    <row r="382" spans="1:3" x14ac:dyDescent="0.3">
      <c r="A382" t="s">
        <v>198</v>
      </c>
      <c r="B382" s="101">
        <v>5995</v>
      </c>
      <c r="C382" t="s">
        <v>192</v>
      </c>
    </row>
    <row r="383" spans="1:3" x14ac:dyDescent="0.3">
      <c r="A383" t="s">
        <v>256</v>
      </c>
      <c r="B383" s="101">
        <v>5877.92</v>
      </c>
      <c r="C383" t="s">
        <v>192</v>
      </c>
    </row>
    <row r="384" spans="1:3" x14ac:dyDescent="0.3">
      <c r="A384" t="s">
        <v>52</v>
      </c>
      <c r="B384" s="101">
        <v>5848.17</v>
      </c>
      <c r="C384" t="s">
        <v>192</v>
      </c>
    </row>
    <row r="385" spans="1:3" x14ac:dyDescent="0.3">
      <c r="A385" t="s">
        <v>120</v>
      </c>
      <c r="B385" s="101">
        <v>5608</v>
      </c>
      <c r="C385" t="s">
        <v>192</v>
      </c>
    </row>
    <row r="386" spans="1:3" x14ac:dyDescent="0.3">
      <c r="A386" t="s">
        <v>50</v>
      </c>
      <c r="B386" s="101">
        <v>5571.31</v>
      </c>
      <c r="C386" t="s">
        <v>192</v>
      </c>
    </row>
    <row r="387" spans="1:3" x14ac:dyDescent="0.3">
      <c r="A387" t="s">
        <v>204</v>
      </c>
      <c r="B387" s="101">
        <v>5492.15</v>
      </c>
      <c r="C387" t="s">
        <v>192</v>
      </c>
    </row>
    <row r="388" spans="1:3" x14ac:dyDescent="0.3">
      <c r="A388" t="s">
        <v>121</v>
      </c>
      <c r="B388" s="101">
        <v>5178.2700000000004</v>
      </c>
      <c r="C388" t="s">
        <v>192</v>
      </c>
    </row>
    <row r="389" spans="1:3" x14ac:dyDescent="0.3">
      <c r="A389" t="s">
        <v>262</v>
      </c>
      <c r="B389" s="101">
        <v>5174.4399999999996</v>
      </c>
      <c r="C389" t="s">
        <v>192</v>
      </c>
    </row>
    <row r="390" spans="1:3" x14ac:dyDescent="0.3">
      <c r="A390" t="s">
        <v>321</v>
      </c>
      <c r="B390" s="101">
        <v>4706.54</v>
      </c>
      <c r="C390" t="s">
        <v>192</v>
      </c>
    </row>
    <row r="391" spans="1:3" x14ac:dyDescent="0.3">
      <c r="A391" t="s">
        <v>215</v>
      </c>
      <c r="B391" s="101">
        <v>4125</v>
      </c>
      <c r="C391" t="s">
        <v>192</v>
      </c>
    </row>
    <row r="392" spans="1:3" x14ac:dyDescent="0.3">
      <c r="A392" t="s">
        <v>82</v>
      </c>
      <c r="B392" s="101">
        <v>4050</v>
      </c>
      <c r="C392" t="s">
        <v>192</v>
      </c>
    </row>
    <row r="393" spans="1:3" x14ac:dyDescent="0.3">
      <c r="A393" t="s">
        <v>51</v>
      </c>
      <c r="B393" s="101">
        <v>3930.54</v>
      </c>
      <c r="C393" t="s">
        <v>192</v>
      </c>
    </row>
    <row r="394" spans="1:3" x14ac:dyDescent="0.3">
      <c r="A394" t="s">
        <v>66</v>
      </c>
      <c r="B394" s="101">
        <v>3624.35</v>
      </c>
      <c r="C394" t="s">
        <v>192</v>
      </c>
    </row>
    <row r="395" spans="1:3" x14ac:dyDescent="0.3">
      <c r="A395" t="s">
        <v>83</v>
      </c>
      <c r="B395" s="101">
        <v>3605</v>
      </c>
      <c r="C395" t="s">
        <v>192</v>
      </c>
    </row>
    <row r="396" spans="1:3" x14ac:dyDescent="0.3">
      <c r="A396" t="s">
        <v>97</v>
      </c>
      <c r="B396" s="101">
        <v>3555.77</v>
      </c>
      <c r="C396" t="s">
        <v>192</v>
      </c>
    </row>
    <row r="397" spans="1:3" x14ac:dyDescent="0.3">
      <c r="A397" t="s">
        <v>334</v>
      </c>
      <c r="B397" s="101">
        <v>3338.47</v>
      </c>
      <c r="C397" t="s">
        <v>192</v>
      </c>
    </row>
    <row r="398" spans="1:3" x14ac:dyDescent="0.3">
      <c r="A398" t="s">
        <v>152</v>
      </c>
      <c r="B398" s="101">
        <v>3327.41</v>
      </c>
      <c r="C398" t="s">
        <v>192</v>
      </c>
    </row>
    <row r="399" spans="1:3" x14ac:dyDescent="0.3">
      <c r="A399" t="s">
        <v>72</v>
      </c>
      <c r="B399" s="101">
        <v>3317.68</v>
      </c>
      <c r="C399" t="s">
        <v>192</v>
      </c>
    </row>
    <row r="400" spans="1:3" x14ac:dyDescent="0.3">
      <c r="A400" t="s">
        <v>76</v>
      </c>
      <c r="B400" s="101">
        <v>3283.01</v>
      </c>
      <c r="C400" t="s">
        <v>192</v>
      </c>
    </row>
    <row r="401" spans="1:3" x14ac:dyDescent="0.3">
      <c r="A401" t="s">
        <v>230</v>
      </c>
      <c r="B401" s="101">
        <v>3083.2</v>
      </c>
      <c r="C401" t="s">
        <v>192</v>
      </c>
    </row>
    <row r="402" spans="1:3" x14ac:dyDescent="0.3">
      <c r="A402" t="s">
        <v>213</v>
      </c>
      <c r="B402" s="101">
        <v>3000</v>
      </c>
      <c r="C402" t="s">
        <v>192</v>
      </c>
    </row>
    <row r="403" spans="1:3" x14ac:dyDescent="0.3">
      <c r="A403" t="s">
        <v>220</v>
      </c>
      <c r="B403" s="101">
        <v>2925</v>
      </c>
      <c r="C403" t="s">
        <v>192</v>
      </c>
    </row>
    <row r="404" spans="1:3" x14ac:dyDescent="0.3">
      <c r="A404" t="s">
        <v>104</v>
      </c>
      <c r="B404" s="101">
        <v>2640</v>
      </c>
      <c r="C404" t="s">
        <v>192</v>
      </c>
    </row>
    <row r="405" spans="1:3" x14ac:dyDescent="0.3">
      <c r="A405" t="s">
        <v>116</v>
      </c>
      <c r="B405" s="101">
        <v>2590.75</v>
      </c>
      <c r="C405" t="s">
        <v>192</v>
      </c>
    </row>
    <row r="406" spans="1:3" x14ac:dyDescent="0.3">
      <c r="A406" t="s">
        <v>62</v>
      </c>
      <c r="B406" s="101">
        <v>2555.17</v>
      </c>
      <c r="C406" t="s">
        <v>192</v>
      </c>
    </row>
    <row r="407" spans="1:3" x14ac:dyDescent="0.3">
      <c r="A407" t="s">
        <v>136</v>
      </c>
      <c r="B407" s="101">
        <v>2546.23</v>
      </c>
      <c r="C407" t="s">
        <v>192</v>
      </c>
    </row>
    <row r="408" spans="1:3" x14ac:dyDescent="0.3">
      <c r="A408" t="s">
        <v>288</v>
      </c>
      <c r="B408" s="101">
        <v>2463.92</v>
      </c>
      <c r="C408" t="s">
        <v>192</v>
      </c>
    </row>
    <row r="409" spans="1:3" x14ac:dyDescent="0.3">
      <c r="A409" t="s">
        <v>259</v>
      </c>
      <c r="B409" s="101">
        <v>2346</v>
      </c>
      <c r="C409" t="s">
        <v>192</v>
      </c>
    </row>
    <row r="410" spans="1:3" x14ac:dyDescent="0.3">
      <c r="A410" t="s">
        <v>56</v>
      </c>
      <c r="B410" s="101">
        <v>2270.4</v>
      </c>
      <c r="C410" t="s">
        <v>192</v>
      </c>
    </row>
    <row r="411" spans="1:3" x14ac:dyDescent="0.3">
      <c r="A411" t="s">
        <v>70</v>
      </c>
      <c r="B411" s="101">
        <v>2221.29</v>
      </c>
      <c r="C411" t="s">
        <v>192</v>
      </c>
    </row>
    <row r="412" spans="1:3" x14ac:dyDescent="0.3">
      <c r="A412" t="s">
        <v>273</v>
      </c>
      <c r="B412" s="101">
        <v>2167.06</v>
      </c>
      <c r="C412" t="s">
        <v>192</v>
      </c>
    </row>
    <row r="413" spans="1:3" x14ac:dyDescent="0.3">
      <c r="A413" t="s">
        <v>203</v>
      </c>
      <c r="B413" s="101">
        <v>2036.92</v>
      </c>
      <c r="C413" t="s">
        <v>192</v>
      </c>
    </row>
    <row r="414" spans="1:3" x14ac:dyDescent="0.3">
      <c r="A414" t="s">
        <v>202</v>
      </c>
      <c r="B414" s="101">
        <v>2016.38</v>
      </c>
      <c r="C414" t="s">
        <v>192</v>
      </c>
    </row>
    <row r="415" spans="1:3" x14ac:dyDescent="0.3">
      <c r="A415" t="s">
        <v>275</v>
      </c>
      <c r="B415" s="101">
        <v>2000</v>
      </c>
      <c r="C415" t="s">
        <v>192</v>
      </c>
    </row>
    <row r="416" spans="1:3" x14ac:dyDescent="0.3">
      <c r="A416" t="s">
        <v>78</v>
      </c>
      <c r="B416" s="101">
        <v>1930.92</v>
      </c>
      <c r="C416" t="s">
        <v>192</v>
      </c>
    </row>
    <row r="417" spans="1:3" x14ac:dyDescent="0.3">
      <c r="A417" t="s">
        <v>81</v>
      </c>
      <c r="B417" s="101">
        <v>1852.26</v>
      </c>
      <c r="C417" t="s">
        <v>192</v>
      </c>
    </row>
    <row r="418" spans="1:3" x14ac:dyDescent="0.3">
      <c r="A418" t="s">
        <v>248</v>
      </c>
      <c r="B418" s="101">
        <v>1690</v>
      </c>
      <c r="C418" t="s">
        <v>192</v>
      </c>
    </row>
    <row r="419" spans="1:3" x14ac:dyDescent="0.3">
      <c r="A419" t="s">
        <v>309</v>
      </c>
      <c r="B419" s="101">
        <v>1570.9</v>
      </c>
      <c r="C419" t="s">
        <v>192</v>
      </c>
    </row>
    <row r="420" spans="1:3" x14ac:dyDescent="0.3">
      <c r="A420" t="s">
        <v>351</v>
      </c>
      <c r="B420" s="101">
        <v>1554.29</v>
      </c>
      <c r="C420" t="s">
        <v>192</v>
      </c>
    </row>
    <row r="421" spans="1:3" x14ac:dyDescent="0.3">
      <c r="A421" t="s">
        <v>122</v>
      </c>
      <c r="B421" s="101">
        <v>1400</v>
      </c>
      <c r="C421" t="s">
        <v>192</v>
      </c>
    </row>
    <row r="422" spans="1:3" x14ac:dyDescent="0.3">
      <c r="A422" t="s">
        <v>303</v>
      </c>
      <c r="B422" s="101">
        <v>1375</v>
      </c>
      <c r="C422" t="s">
        <v>192</v>
      </c>
    </row>
    <row r="423" spans="1:3" x14ac:dyDescent="0.3">
      <c r="A423" t="s">
        <v>289</v>
      </c>
      <c r="B423" s="101">
        <v>1350</v>
      </c>
      <c r="C423" t="s">
        <v>192</v>
      </c>
    </row>
    <row r="424" spans="1:3" x14ac:dyDescent="0.3">
      <c r="A424" t="s">
        <v>219</v>
      </c>
      <c r="B424" s="101">
        <v>1302</v>
      </c>
      <c r="C424" t="s">
        <v>192</v>
      </c>
    </row>
    <row r="425" spans="1:3" x14ac:dyDescent="0.3">
      <c r="A425" t="s">
        <v>144</v>
      </c>
      <c r="B425" s="101">
        <v>1285.19</v>
      </c>
      <c r="C425" t="s">
        <v>192</v>
      </c>
    </row>
    <row r="426" spans="1:3" x14ac:dyDescent="0.3">
      <c r="A426" t="s">
        <v>73</v>
      </c>
      <c r="B426" s="101">
        <v>1282.07</v>
      </c>
      <c r="C426" t="s">
        <v>192</v>
      </c>
    </row>
    <row r="427" spans="1:3" x14ac:dyDescent="0.3">
      <c r="A427" t="s">
        <v>149</v>
      </c>
      <c r="B427" s="101">
        <v>1275</v>
      </c>
      <c r="C427" t="s">
        <v>192</v>
      </c>
    </row>
    <row r="428" spans="1:3" x14ac:dyDescent="0.3">
      <c r="A428" t="s">
        <v>49</v>
      </c>
      <c r="B428" s="101">
        <v>1250</v>
      </c>
      <c r="C428" t="s">
        <v>192</v>
      </c>
    </row>
    <row r="429" spans="1:3" x14ac:dyDescent="0.3">
      <c r="A429" t="s">
        <v>349</v>
      </c>
      <c r="B429" s="101">
        <v>1242.6400000000001</v>
      </c>
      <c r="C429" t="s">
        <v>192</v>
      </c>
    </row>
    <row r="430" spans="1:3" x14ac:dyDescent="0.3">
      <c r="A430" t="s">
        <v>307</v>
      </c>
      <c r="B430" s="101">
        <v>1200</v>
      </c>
      <c r="C430" t="s">
        <v>192</v>
      </c>
    </row>
    <row r="431" spans="1:3" x14ac:dyDescent="0.3">
      <c r="A431" t="s">
        <v>352</v>
      </c>
      <c r="B431" s="101">
        <v>1087.5</v>
      </c>
      <c r="C431" t="s">
        <v>192</v>
      </c>
    </row>
    <row r="432" spans="1:3" x14ac:dyDescent="0.3">
      <c r="A432" t="s">
        <v>71</v>
      </c>
      <c r="B432" s="101">
        <v>1054.25</v>
      </c>
      <c r="C432" t="s">
        <v>192</v>
      </c>
    </row>
    <row r="433" spans="1:3" x14ac:dyDescent="0.3">
      <c r="A433" t="s">
        <v>100</v>
      </c>
      <c r="B433" s="101">
        <v>1043.17</v>
      </c>
      <c r="C433" t="s">
        <v>192</v>
      </c>
    </row>
    <row r="434" spans="1:3" x14ac:dyDescent="0.3">
      <c r="A434" t="s">
        <v>265</v>
      </c>
      <c r="B434" s="101">
        <v>1013.6</v>
      </c>
      <c r="C434" t="s">
        <v>192</v>
      </c>
    </row>
    <row r="435" spans="1:3" x14ac:dyDescent="0.3">
      <c r="A435" t="s">
        <v>341</v>
      </c>
      <c r="B435" s="101">
        <v>977</v>
      </c>
      <c r="C435" t="s">
        <v>192</v>
      </c>
    </row>
    <row r="436" spans="1:3" x14ac:dyDescent="0.3">
      <c r="A436" t="s">
        <v>347</v>
      </c>
      <c r="B436" s="101">
        <v>966.43</v>
      </c>
      <c r="C436" t="s">
        <v>192</v>
      </c>
    </row>
    <row r="437" spans="1:3" x14ac:dyDescent="0.3">
      <c r="A437" t="s">
        <v>324</v>
      </c>
      <c r="B437" s="101">
        <v>903.79</v>
      </c>
      <c r="C437" t="s">
        <v>192</v>
      </c>
    </row>
    <row r="438" spans="1:3" x14ac:dyDescent="0.3">
      <c r="A438" t="s">
        <v>138</v>
      </c>
      <c r="B438" s="101">
        <v>848.64</v>
      </c>
      <c r="C438" t="s">
        <v>192</v>
      </c>
    </row>
    <row r="439" spans="1:3" x14ac:dyDescent="0.3">
      <c r="A439" t="s">
        <v>296</v>
      </c>
      <c r="B439" s="101">
        <v>843.75</v>
      </c>
      <c r="C439" t="s">
        <v>192</v>
      </c>
    </row>
    <row r="440" spans="1:3" x14ac:dyDescent="0.3">
      <c r="A440" t="s">
        <v>246</v>
      </c>
      <c r="B440" s="101">
        <v>841.56</v>
      </c>
      <c r="C440" t="s">
        <v>192</v>
      </c>
    </row>
    <row r="441" spans="1:3" x14ac:dyDescent="0.3">
      <c r="A441" t="s">
        <v>195</v>
      </c>
      <c r="B441" s="101">
        <v>775.95</v>
      </c>
      <c r="C441" t="s">
        <v>192</v>
      </c>
    </row>
    <row r="442" spans="1:3" x14ac:dyDescent="0.3">
      <c r="A442" t="s">
        <v>342</v>
      </c>
      <c r="B442" s="101">
        <v>735</v>
      </c>
      <c r="C442" t="s">
        <v>192</v>
      </c>
    </row>
    <row r="443" spans="1:3" x14ac:dyDescent="0.3">
      <c r="A443" t="s">
        <v>286</v>
      </c>
      <c r="B443" s="101">
        <v>726.88</v>
      </c>
      <c r="C443" t="s">
        <v>192</v>
      </c>
    </row>
    <row r="444" spans="1:3" x14ac:dyDescent="0.3">
      <c r="A444" t="s">
        <v>340</v>
      </c>
      <c r="B444" s="101">
        <v>724.17</v>
      </c>
      <c r="C444" t="s">
        <v>192</v>
      </c>
    </row>
    <row r="445" spans="1:3" x14ac:dyDescent="0.3">
      <c r="A445" t="s">
        <v>235</v>
      </c>
      <c r="B445" s="101">
        <v>705.9</v>
      </c>
      <c r="C445" t="s">
        <v>192</v>
      </c>
    </row>
    <row r="446" spans="1:3" x14ac:dyDescent="0.3">
      <c r="A446" t="s">
        <v>109</v>
      </c>
      <c r="B446" s="101">
        <v>703.56</v>
      </c>
      <c r="C446" t="s">
        <v>192</v>
      </c>
    </row>
    <row r="447" spans="1:3" x14ac:dyDescent="0.3">
      <c r="A447" t="s">
        <v>253</v>
      </c>
      <c r="B447" s="101">
        <v>700</v>
      </c>
      <c r="C447" t="s">
        <v>192</v>
      </c>
    </row>
    <row r="448" spans="1:3" x14ac:dyDescent="0.3">
      <c r="A448" t="s">
        <v>317</v>
      </c>
      <c r="B448" s="101">
        <v>651.80999999999995</v>
      </c>
      <c r="C448" t="s">
        <v>192</v>
      </c>
    </row>
    <row r="449" spans="1:3" x14ac:dyDescent="0.3">
      <c r="A449" t="s">
        <v>90</v>
      </c>
      <c r="B449" s="101">
        <v>637.71</v>
      </c>
      <c r="C449" t="s">
        <v>192</v>
      </c>
    </row>
    <row r="450" spans="1:3" x14ac:dyDescent="0.3">
      <c r="A450" t="s">
        <v>287</v>
      </c>
      <c r="B450" s="101">
        <v>635</v>
      </c>
      <c r="C450" t="s">
        <v>192</v>
      </c>
    </row>
    <row r="451" spans="1:3" x14ac:dyDescent="0.3">
      <c r="A451" t="s">
        <v>339</v>
      </c>
      <c r="B451" s="101">
        <v>627.65</v>
      </c>
      <c r="C451" t="s">
        <v>192</v>
      </c>
    </row>
    <row r="452" spans="1:3" x14ac:dyDescent="0.3">
      <c r="A452" t="s">
        <v>130</v>
      </c>
      <c r="B452" s="101">
        <v>600</v>
      </c>
      <c r="C452" t="s">
        <v>192</v>
      </c>
    </row>
    <row r="453" spans="1:3" x14ac:dyDescent="0.3">
      <c r="A453" t="s">
        <v>221</v>
      </c>
      <c r="B453" s="101">
        <v>591.16999999999996</v>
      </c>
      <c r="C453" t="s">
        <v>192</v>
      </c>
    </row>
    <row r="454" spans="1:3" x14ac:dyDescent="0.3">
      <c r="A454" t="s">
        <v>320</v>
      </c>
      <c r="B454" s="101">
        <v>572.05999999999995</v>
      </c>
      <c r="C454" t="s">
        <v>192</v>
      </c>
    </row>
    <row r="455" spans="1:3" x14ac:dyDescent="0.3">
      <c r="A455" t="s">
        <v>323</v>
      </c>
      <c r="B455" s="101">
        <v>539.65</v>
      </c>
      <c r="C455" t="s">
        <v>192</v>
      </c>
    </row>
    <row r="456" spans="1:3" x14ac:dyDescent="0.3">
      <c r="A456" t="s">
        <v>150</v>
      </c>
      <c r="B456" s="101">
        <v>518</v>
      </c>
      <c r="C456" t="s">
        <v>192</v>
      </c>
    </row>
    <row r="457" spans="1:3" x14ac:dyDescent="0.3">
      <c r="A457" t="s">
        <v>146</v>
      </c>
      <c r="B457" s="101">
        <v>517.6</v>
      </c>
      <c r="C457" t="s">
        <v>192</v>
      </c>
    </row>
    <row r="458" spans="1:3" x14ac:dyDescent="0.3">
      <c r="A458" t="s">
        <v>131</v>
      </c>
      <c r="B458" s="101">
        <v>496.94</v>
      </c>
      <c r="C458" t="s">
        <v>192</v>
      </c>
    </row>
    <row r="459" spans="1:3" x14ac:dyDescent="0.3">
      <c r="A459" t="s">
        <v>209</v>
      </c>
      <c r="B459" s="101">
        <v>493.15</v>
      </c>
      <c r="C459" t="s">
        <v>192</v>
      </c>
    </row>
    <row r="460" spans="1:3" x14ac:dyDescent="0.3">
      <c r="A460" t="s">
        <v>285</v>
      </c>
      <c r="B460" s="101">
        <v>476.76</v>
      </c>
      <c r="C460" t="s">
        <v>192</v>
      </c>
    </row>
    <row r="461" spans="1:3" x14ac:dyDescent="0.3">
      <c r="A461" t="s">
        <v>216</v>
      </c>
      <c r="B461" s="101">
        <v>456.43</v>
      </c>
      <c r="C461" t="s">
        <v>192</v>
      </c>
    </row>
    <row r="462" spans="1:3" x14ac:dyDescent="0.3">
      <c r="A462" t="s">
        <v>227</v>
      </c>
      <c r="B462" s="101">
        <v>430</v>
      </c>
      <c r="C462" t="s">
        <v>192</v>
      </c>
    </row>
    <row r="463" spans="1:3" x14ac:dyDescent="0.3">
      <c r="A463" t="s">
        <v>210</v>
      </c>
      <c r="B463" s="101">
        <v>389</v>
      </c>
      <c r="C463" t="s">
        <v>192</v>
      </c>
    </row>
    <row r="464" spans="1:3" x14ac:dyDescent="0.3">
      <c r="A464" t="s">
        <v>260</v>
      </c>
      <c r="B464" s="101">
        <v>375.01</v>
      </c>
      <c r="C464" t="s">
        <v>192</v>
      </c>
    </row>
    <row r="465" spans="1:3" x14ac:dyDescent="0.3">
      <c r="A465" t="s">
        <v>237</v>
      </c>
      <c r="B465" s="101">
        <v>373.2</v>
      </c>
      <c r="C465" t="s">
        <v>192</v>
      </c>
    </row>
    <row r="466" spans="1:3" x14ac:dyDescent="0.3">
      <c r="A466" t="s">
        <v>233</v>
      </c>
      <c r="B466" s="101">
        <v>364.99</v>
      </c>
      <c r="C466" t="s">
        <v>192</v>
      </c>
    </row>
    <row r="467" spans="1:3" x14ac:dyDescent="0.3">
      <c r="A467" t="s">
        <v>292</v>
      </c>
      <c r="B467" s="101">
        <v>359.7</v>
      </c>
      <c r="C467" t="s">
        <v>192</v>
      </c>
    </row>
    <row r="468" spans="1:3" x14ac:dyDescent="0.3">
      <c r="A468" t="s">
        <v>331</v>
      </c>
      <c r="B468" s="101">
        <v>347</v>
      </c>
      <c r="C468" t="s">
        <v>192</v>
      </c>
    </row>
    <row r="469" spans="1:3" x14ac:dyDescent="0.3">
      <c r="A469" t="s">
        <v>318</v>
      </c>
      <c r="B469" s="101">
        <v>342.54</v>
      </c>
      <c r="C469" t="s">
        <v>192</v>
      </c>
    </row>
    <row r="470" spans="1:3" x14ac:dyDescent="0.3">
      <c r="A470" t="s">
        <v>205</v>
      </c>
      <c r="B470" s="101">
        <v>324.95</v>
      </c>
      <c r="C470" t="s">
        <v>192</v>
      </c>
    </row>
    <row r="471" spans="1:3" x14ac:dyDescent="0.3">
      <c r="A471" t="s">
        <v>218</v>
      </c>
      <c r="B471" s="101">
        <v>319.5</v>
      </c>
      <c r="C471" t="s">
        <v>192</v>
      </c>
    </row>
    <row r="472" spans="1:3" x14ac:dyDescent="0.3">
      <c r="A472" t="s">
        <v>200</v>
      </c>
      <c r="B472" s="101">
        <v>315.45999999999998</v>
      </c>
      <c r="C472" t="s">
        <v>192</v>
      </c>
    </row>
    <row r="473" spans="1:3" x14ac:dyDescent="0.3">
      <c r="A473" t="s">
        <v>304</v>
      </c>
      <c r="B473" s="101">
        <v>310.63</v>
      </c>
      <c r="C473" t="s">
        <v>192</v>
      </c>
    </row>
    <row r="474" spans="1:3" x14ac:dyDescent="0.3">
      <c r="A474" t="s">
        <v>151</v>
      </c>
      <c r="B474" s="101">
        <v>299</v>
      </c>
      <c r="C474" t="s">
        <v>192</v>
      </c>
    </row>
    <row r="475" spans="1:3" x14ac:dyDescent="0.3">
      <c r="A475" t="s">
        <v>240</v>
      </c>
      <c r="B475" s="101">
        <v>292</v>
      </c>
      <c r="C475" t="s">
        <v>192</v>
      </c>
    </row>
    <row r="476" spans="1:3" x14ac:dyDescent="0.3">
      <c r="A476" t="s">
        <v>344</v>
      </c>
      <c r="B476" s="101">
        <v>286.74</v>
      </c>
      <c r="C476" t="s">
        <v>192</v>
      </c>
    </row>
    <row r="477" spans="1:3" x14ac:dyDescent="0.3">
      <c r="A477" t="s">
        <v>226</v>
      </c>
      <c r="B477" s="101">
        <v>285</v>
      </c>
      <c r="C477" t="s">
        <v>192</v>
      </c>
    </row>
    <row r="478" spans="1:3" x14ac:dyDescent="0.3">
      <c r="A478" t="s">
        <v>315</v>
      </c>
      <c r="B478" s="101">
        <v>253</v>
      </c>
      <c r="C478" t="s">
        <v>192</v>
      </c>
    </row>
    <row r="479" spans="1:3" x14ac:dyDescent="0.3">
      <c r="A479" t="s">
        <v>264</v>
      </c>
      <c r="B479" s="101">
        <v>235.9</v>
      </c>
      <c r="C479" t="s">
        <v>192</v>
      </c>
    </row>
    <row r="480" spans="1:3" x14ac:dyDescent="0.3">
      <c r="A480" t="s">
        <v>145</v>
      </c>
      <c r="B480" s="101">
        <v>207.64</v>
      </c>
      <c r="C480" t="s">
        <v>192</v>
      </c>
    </row>
    <row r="481" spans="1:3" x14ac:dyDescent="0.3">
      <c r="A481" t="s">
        <v>80</v>
      </c>
      <c r="B481" s="101">
        <v>197.84</v>
      </c>
      <c r="C481" t="s">
        <v>192</v>
      </c>
    </row>
    <row r="482" spans="1:3" x14ac:dyDescent="0.3">
      <c r="A482" t="s">
        <v>85</v>
      </c>
      <c r="B482" s="101">
        <v>196.2</v>
      </c>
      <c r="C482" t="s">
        <v>192</v>
      </c>
    </row>
    <row r="483" spans="1:3" x14ac:dyDescent="0.3">
      <c r="A483" t="s">
        <v>270</v>
      </c>
      <c r="B483" s="101">
        <v>194.99</v>
      </c>
      <c r="C483" t="s">
        <v>192</v>
      </c>
    </row>
    <row r="484" spans="1:3" x14ac:dyDescent="0.3">
      <c r="A484" t="s">
        <v>132</v>
      </c>
      <c r="B484" s="101">
        <v>171.51</v>
      </c>
      <c r="C484" t="s">
        <v>192</v>
      </c>
    </row>
    <row r="485" spans="1:3" x14ac:dyDescent="0.3">
      <c r="A485" t="s">
        <v>267</v>
      </c>
      <c r="B485" s="101">
        <v>159</v>
      </c>
      <c r="C485" t="s">
        <v>192</v>
      </c>
    </row>
    <row r="486" spans="1:3" x14ac:dyDescent="0.3">
      <c r="A486" t="s">
        <v>308</v>
      </c>
      <c r="B486" s="101">
        <v>158.08000000000001</v>
      </c>
      <c r="C486" t="s">
        <v>192</v>
      </c>
    </row>
    <row r="487" spans="1:3" x14ac:dyDescent="0.3">
      <c r="A487" t="s">
        <v>251</v>
      </c>
      <c r="B487" s="101">
        <v>149.94</v>
      </c>
      <c r="C487" t="s">
        <v>192</v>
      </c>
    </row>
    <row r="488" spans="1:3" x14ac:dyDescent="0.3">
      <c r="A488" t="s">
        <v>197</v>
      </c>
      <c r="B488" s="101">
        <v>147.63999999999999</v>
      </c>
      <c r="C488" t="s">
        <v>192</v>
      </c>
    </row>
    <row r="489" spans="1:3" x14ac:dyDescent="0.3">
      <c r="A489" t="s">
        <v>274</v>
      </c>
      <c r="B489" s="101">
        <v>142</v>
      </c>
      <c r="C489" t="s">
        <v>192</v>
      </c>
    </row>
    <row r="490" spans="1:3" x14ac:dyDescent="0.3">
      <c r="A490" t="s">
        <v>302</v>
      </c>
      <c r="B490" s="101">
        <v>139.06</v>
      </c>
      <c r="C490" t="s">
        <v>192</v>
      </c>
    </row>
    <row r="491" spans="1:3" x14ac:dyDescent="0.3">
      <c r="A491" t="s">
        <v>244</v>
      </c>
      <c r="B491" s="101">
        <v>125.04</v>
      </c>
      <c r="C491" t="s">
        <v>192</v>
      </c>
    </row>
    <row r="492" spans="1:3" x14ac:dyDescent="0.3">
      <c r="A492" t="s">
        <v>208</v>
      </c>
      <c r="B492" s="101">
        <v>121.73</v>
      </c>
      <c r="C492" t="s">
        <v>192</v>
      </c>
    </row>
    <row r="493" spans="1:3" x14ac:dyDescent="0.3">
      <c r="A493" t="s">
        <v>48</v>
      </c>
      <c r="B493" s="101">
        <v>114</v>
      </c>
      <c r="C493" t="s">
        <v>192</v>
      </c>
    </row>
    <row r="494" spans="1:3" x14ac:dyDescent="0.3">
      <c r="A494" t="s">
        <v>223</v>
      </c>
      <c r="B494" s="101">
        <v>101.03</v>
      </c>
      <c r="C494" t="s">
        <v>192</v>
      </c>
    </row>
    <row r="495" spans="1:3" x14ac:dyDescent="0.3">
      <c r="A495" t="s">
        <v>91</v>
      </c>
      <c r="B495" s="101">
        <v>93.18</v>
      </c>
      <c r="C495" t="s">
        <v>192</v>
      </c>
    </row>
    <row r="496" spans="1:3" x14ac:dyDescent="0.3">
      <c r="A496" t="s">
        <v>355</v>
      </c>
      <c r="B496" s="101">
        <v>92.53</v>
      </c>
      <c r="C496" t="s">
        <v>192</v>
      </c>
    </row>
    <row r="497" spans="1:3" x14ac:dyDescent="0.3">
      <c r="A497" t="s">
        <v>193</v>
      </c>
      <c r="B497" s="101">
        <v>77.61</v>
      </c>
      <c r="C497" t="s">
        <v>192</v>
      </c>
    </row>
    <row r="498" spans="1:3" x14ac:dyDescent="0.3">
      <c r="A498" t="s">
        <v>125</v>
      </c>
      <c r="B498" s="101">
        <v>61</v>
      </c>
      <c r="C498" t="s">
        <v>192</v>
      </c>
    </row>
    <row r="499" spans="1:3" x14ac:dyDescent="0.3">
      <c r="A499" t="s">
        <v>196</v>
      </c>
      <c r="B499" s="101">
        <v>60.28</v>
      </c>
      <c r="C499" t="s">
        <v>192</v>
      </c>
    </row>
    <row r="500" spans="1:3" x14ac:dyDescent="0.3">
      <c r="A500" t="s">
        <v>247</v>
      </c>
      <c r="B500" s="101">
        <v>58.55</v>
      </c>
      <c r="C500" t="s">
        <v>192</v>
      </c>
    </row>
    <row r="501" spans="1:3" x14ac:dyDescent="0.3">
      <c r="A501" t="s">
        <v>255</v>
      </c>
      <c r="B501" s="101">
        <v>54.05</v>
      </c>
      <c r="C501" t="s">
        <v>192</v>
      </c>
    </row>
    <row r="502" spans="1:3" x14ac:dyDescent="0.3">
      <c r="A502" t="s">
        <v>99</v>
      </c>
      <c r="B502" s="101">
        <v>53.5</v>
      </c>
      <c r="C502" t="s">
        <v>192</v>
      </c>
    </row>
    <row r="503" spans="1:3" x14ac:dyDescent="0.3">
      <c r="A503" t="s">
        <v>127</v>
      </c>
      <c r="B503" s="101">
        <v>52.81</v>
      </c>
      <c r="C503" t="s">
        <v>192</v>
      </c>
    </row>
    <row r="504" spans="1:3" x14ac:dyDescent="0.3">
      <c r="A504" t="s">
        <v>231</v>
      </c>
      <c r="B504" s="101">
        <v>51.6</v>
      </c>
      <c r="C504" t="s">
        <v>192</v>
      </c>
    </row>
    <row r="505" spans="1:3" x14ac:dyDescent="0.3">
      <c r="A505" t="s">
        <v>118</v>
      </c>
      <c r="B505" s="101">
        <v>50.86</v>
      </c>
      <c r="C505" t="s">
        <v>192</v>
      </c>
    </row>
    <row r="506" spans="1:3" x14ac:dyDescent="0.3">
      <c r="A506" t="s">
        <v>142</v>
      </c>
      <c r="B506" s="101">
        <v>40</v>
      </c>
      <c r="C506" t="s">
        <v>192</v>
      </c>
    </row>
    <row r="507" spans="1:3" x14ac:dyDescent="0.3">
      <c r="A507" t="s">
        <v>319</v>
      </c>
      <c r="B507" s="101">
        <v>37.22</v>
      </c>
      <c r="C507" t="s">
        <v>192</v>
      </c>
    </row>
    <row r="508" spans="1:3" x14ac:dyDescent="0.3">
      <c r="A508" t="s">
        <v>134</v>
      </c>
      <c r="B508" s="101">
        <v>36.6</v>
      </c>
      <c r="C508" t="s">
        <v>192</v>
      </c>
    </row>
    <row r="509" spans="1:3" x14ac:dyDescent="0.3">
      <c r="A509" t="s">
        <v>261</v>
      </c>
      <c r="B509" s="101">
        <v>33.74</v>
      </c>
      <c r="C509" t="s">
        <v>192</v>
      </c>
    </row>
    <row r="510" spans="1:3" x14ac:dyDescent="0.3">
      <c r="A510" t="s">
        <v>117</v>
      </c>
      <c r="B510" s="101">
        <v>30</v>
      </c>
      <c r="C510" t="s">
        <v>192</v>
      </c>
    </row>
    <row r="511" spans="1:3" x14ac:dyDescent="0.3">
      <c r="A511" t="s">
        <v>280</v>
      </c>
      <c r="B511" s="101">
        <v>27.54</v>
      </c>
      <c r="C511" t="s">
        <v>192</v>
      </c>
    </row>
    <row r="512" spans="1:3" x14ac:dyDescent="0.3">
      <c r="A512" t="s">
        <v>325</v>
      </c>
      <c r="B512" s="101">
        <v>27.54</v>
      </c>
      <c r="C512" t="s">
        <v>192</v>
      </c>
    </row>
    <row r="513" spans="1:3" x14ac:dyDescent="0.3">
      <c r="A513" t="s">
        <v>279</v>
      </c>
      <c r="B513" s="101">
        <v>24.08</v>
      </c>
      <c r="C513" t="s">
        <v>192</v>
      </c>
    </row>
    <row r="514" spans="1:3" x14ac:dyDescent="0.3">
      <c r="A514" t="s">
        <v>354</v>
      </c>
      <c r="B514" s="101">
        <v>20</v>
      </c>
      <c r="C514" t="s">
        <v>192</v>
      </c>
    </row>
    <row r="515" spans="1:3" x14ac:dyDescent="0.3">
      <c r="A515" t="s">
        <v>148</v>
      </c>
      <c r="B515" s="101">
        <v>15.14</v>
      </c>
      <c r="C515" t="s">
        <v>192</v>
      </c>
    </row>
    <row r="516" spans="1:3" x14ac:dyDescent="0.3">
      <c r="A516" t="s">
        <v>283</v>
      </c>
      <c r="B516" s="101">
        <v>15.14</v>
      </c>
      <c r="C516" t="s">
        <v>192</v>
      </c>
    </row>
    <row r="517" spans="1:3" x14ac:dyDescent="0.3">
      <c r="A517" t="s">
        <v>86</v>
      </c>
      <c r="B517" s="101">
        <v>15.14</v>
      </c>
      <c r="C517" t="s">
        <v>192</v>
      </c>
    </row>
    <row r="518" spans="1:3" x14ac:dyDescent="0.3">
      <c r="A518" t="s">
        <v>225</v>
      </c>
      <c r="B518" s="101">
        <v>15.14</v>
      </c>
      <c r="C518" t="s">
        <v>192</v>
      </c>
    </row>
    <row r="519" spans="1:3" x14ac:dyDescent="0.3">
      <c r="A519" t="s">
        <v>224</v>
      </c>
      <c r="B519" s="101">
        <v>10.55</v>
      </c>
      <c r="C519" t="s">
        <v>192</v>
      </c>
    </row>
    <row r="520" spans="1:3" x14ac:dyDescent="0.3">
      <c r="A520" t="s">
        <v>337</v>
      </c>
      <c r="B520" s="101">
        <v>8.94</v>
      </c>
      <c r="C520" t="s">
        <v>192</v>
      </c>
    </row>
    <row r="521" spans="1:3" x14ac:dyDescent="0.3">
      <c r="A521" t="s">
        <v>228</v>
      </c>
      <c r="B521" s="101">
        <v>6.2</v>
      </c>
      <c r="C521" t="s">
        <v>192</v>
      </c>
    </row>
    <row r="522" spans="1:3" x14ac:dyDescent="0.3">
      <c r="A522" t="s">
        <v>229</v>
      </c>
      <c r="B522" s="101">
        <v>-139.94</v>
      </c>
      <c r="C522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21-22 Summary</vt:lpstr>
      <vt:lpstr>PCard FY 19-20 Summary</vt:lpstr>
      <vt:lpstr>Q4-Spend By Department</vt:lpstr>
      <vt:lpstr>Q4-Spend By Supplier</vt:lpstr>
      <vt:lpstr>FY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Black Bowser</cp:lastModifiedBy>
  <cp:lastPrinted>2020-08-04T20:32:06Z</cp:lastPrinted>
  <dcterms:created xsi:type="dcterms:W3CDTF">2020-07-29T14:17:10Z</dcterms:created>
  <dcterms:modified xsi:type="dcterms:W3CDTF">2022-08-03T17:06:14Z</dcterms:modified>
</cp:coreProperties>
</file>