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E:\general vendor stuff\"/>
    </mc:Choice>
  </mc:AlternateContent>
  <xr:revisionPtr revIDLastSave="0" documentId="13_ncr:1_{B3B8BC16-3CF0-4208-A49B-038BFF62384D}" xr6:coauthVersionLast="47" xr6:coauthVersionMax="47" xr10:uidLastSave="{00000000-0000-0000-0000-000000000000}"/>
  <bookViews>
    <workbookView xWindow="1035" yWindow="360" windowWidth="15495" windowHeight="10440" firstSheet="2" activeTab="2" xr2:uid="{00000000-000D-0000-FFFF-FFFF00000000}"/>
  </bookViews>
  <sheets>
    <sheet name="Instructions" sheetId="2" state="hidden" r:id="rId1"/>
    <sheet name="PCard FY 19-20 Summary" sheetId="48" state="hidden" r:id="rId2"/>
    <sheet name="Q3-FY 21-22 Summary" sheetId="9" r:id="rId3"/>
    <sheet name="Q3-Spend By Department" sheetId="45" r:id="rId4"/>
    <sheet name="Q3-Spend By Supplier" sheetId="54" r:id="rId5"/>
    <sheet name="Q3 Tier 2 Spend" sheetId="53" r:id="rId6"/>
    <sheet name="Q1 Pivot" sheetId="50" state="hidden" r:id="rId7"/>
    <sheet name="July Spend By Dept-AP &amp; P-Card" sheetId="51" state="hidden" r:id="rId8"/>
    <sheet name="Filter Examples" sheetId="32" state="hidden" r:id="rId9"/>
  </sheets>
  <externalReferences>
    <externalReference r:id="rId10"/>
  </externalReferences>
  <calcPr calcId="191029"/>
  <pivotCaches>
    <pivotCache cacheId="0" r:id="rId11"/>
    <pivotCache cacheId="1" r:id="rId1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" i="9" l="1"/>
  <c r="D24" i="9"/>
  <c r="L24" i="9"/>
  <c r="L23" i="9" l="1"/>
  <c r="O23" i="9" s="1"/>
  <c r="L22" i="9"/>
  <c r="L21" i="9"/>
  <c r="L20" i="9"/>
  <c r="L19" i="9"/>
  <c r="L18" i="9"/>
  <c r="L17" i="9"/>
  <c r="L16" i="9"/>
  <c r="O16" i="9" s="1"/>
  <c r="D27" i="9"/>
  <c r="I27" i="9"/>
  <c r="J27" i="9"/>
  <c r="K27" i="9"/>
  <c r="E7" i="45"/>
  <c r="E8" i="45"/>
  <c r="E9" i="45"/>
  <c r="E10" i="45"/>
  <c r="E11" i="45"/>
  <c r="E12" i="45"/>
  <c r="E13" i="45"/>
  <c r="E14" i="45"/>
  <c r="E15" i="45"/>
  <c r="E16" i="45"/>
  <c r="E17" i="45"/>
  <c r="E18" i="45"/>
  <c r="E19" i="45"/>
  <c r="E20" i="45"/>
  <c r="E21" i="45"/>
  <c r="E22" i="45"/>
  <c r="E23" i="45"/>
  <c r="E24" i="45"/>
  <c r="E25" i="45"/>
  <c r="E26" i="45"/>
  <c r="E27" i="45"/>
  <c r="E28" i="45"/>
  <c r="E29" i="45"/>
  <c r="E30" i="45"/>
  <c r="E31" i="45"/>
  <c r="E32" i="45"/>
  <c r="E33" i="45"/>
  <c r="E34" i="45"/>
  <c r="E35" i="45"/>
  <c r="E36" i="45"/>
  <c r="E37" i="45"/>
  <c r="E38" i="45"/>
  <c r="E39" i="45"/>
  <c r="E40" i="45"/>
  <c r="E41" i="45"/>
  <c r="E42" i="45"/>
  <c r="E43" i="45"/>
  <c r="E44" i="45"/>
  <c r="E45" i="45"/>
  <c r="E46" i="45"/>
  <c r="E47" i="45"/>
  <c r="E48" i="45"/>
  <c r="E49" i="45"/>
  <c r="E50" i="45"/>
  <c r="E51" i="45"/>
  <c r="E52" i="45"/>
  <c r="E53" i="45"/>
  <c r="E54" i="45"/>
  <c r="E55" i="45"/>
  <c r="E56" i="45"/>
  <c r="E57" i="45"/>
  <c r="E58" i="45"/>
  <c r="E59" i="45"/>
  <c r="E60" i="45"/>
  <c r="E61" i="45"/>
  <c r="E62" i="45"/>
  <c r="E63" i="45"/>
  <c r="E64" i="45"/>
  <c r="E65" i="45"/>
  <c r="E66" i="45"/>
  <c r="E67" i="45"/>
  <c r="E68" i="45"/>
  <c r="E69" i="45"/>
  <c r="E70" i="45"/>
  <c r="E71" i="45"/>
  <c r="E72" i="45"/>
  <c r="E73" i="45"/>
  <c r="E74" i="45"/>
  <c r="E75" i="45"/>
  <c r="E76" i="45"/>
  <c r="E77" i="45"/>
  <c r="E78" i="45"/>
  <c r="E79" i="45"/>
  <c r="E80" i="45"/>
  <c r="E81" i="45"/>
  <c r="E82" i="45"/>
  <c r="E83" i="45"/>
  <c r="E84" i="45"/>
  <c r="E85" i="45"/>
  <c r="E86" i="45"/>
  <c r="E87" i="45"/>
  <c r="E88" i="45"/>
  <c r="E89" i="45"/>
  <c r="E90" i="45"/>
  <c r="E91" i="45"/>
  <c r="E92" i="45"/>
  <c r="E93" i="45"/>
  <c r="E94" i="45"/>
  <c r="E95" i="45"/>
  <c r="E96" i="45"/>
  <c r="E97" i="45"/>
  <c r="E98" i="45"/>
  <c r="E99" i="45"/>
  <c r="E100" i="45"/>
  <c r="E101" i="45"/>
  <c r="E102" i="45"/>
  <c r="E103" i="45"/>
  <c r="E104" i="45"/>
  <c r="E105" i="45"/>
  <c r="E106" i="45"/>
  <c r="E107" i="45"/>
  <c r="E108" i="45"/>
  <c r="E109" i="45"/>
  <c r="E110" i="45"/>
  <c r="E111" i="45"/>
  <c r="E112" i="45"/>
  <c r="E113" i="45"/>
  <c r="E114" i="45"/>
  <c r="E115" i="45"/>
  <c r="E116" i="45"/>
  <c r="E117" i="45"/>
  <c r="E118" i="45"/>
  <c r="E119" i="45"/>
  <c r="E120" i="45"/>
  <c r="E121" i="45"/>
  <c r="E122" i="45"/>
  <c r="E123" i="45"/>
  <c r="E124" i="45"/>
  <c r="E125" i="45"/>
  <c r="E126" i="45"/>
  <c r="E127" i="45"/>
  <c r="E128" i="45"/>
  <c r="E129" i="45"/>
  <c r="E130" i="45"/>
  <c r="E131" i="45"/>
  <c r="E132" i="45"/>
  <c r="E133" i="45"/>
  <c r="E134" i="45"/>
  <c r="E135" i="45"/>
  <c r="E136" i="45"/>
  <c r="E137" i="45"/>
  <c r="E138" i="45"/>
  <c r="E139" i="45"/>
  <c r="E140" i="45"/>
  <c r="E141" i="45"/>
  <c r="E142" i="45"/>
  <c r="E143" i="45"/>
  <c r="E144" i="45"/>
  <c r="E145" i="45"/>
  <c r="E146" i="45"/>
  <c r="E147" i="45"/>
  <c r="E148" i="45"/>
  <c r="E149" i="45"/>
  <c r="E150" i="45"/>
  <c r="E151" i="45"/>
  <c r="E152" i="45"/>
  <c r="E153" i="45"/>
  <c r="E154" i="45"/>
  <c r="E155" i="45"/>
  <c r="E156" i="45"/>
  <c r="E157" i="45"/>
  <c r="E158" i="45"/>
  <c r="E159" i="45"/>
  <c r="E160" i="45"/>
  <c r="E161" i="45"/>
  <c r="E162" i="45"/>
  <c r="E163" i="45"/>
  <c r="E164" i="45"/>
  <c r="E165" i="45"/>
  <c r="E166" i="45"/>
  <c r="E167" i="45"/>
  <c r="E168" i="45"/>
  <c r="E169" i="45"/>
  <c r="E170" i="45"/>
  <c r="E171" i="45"/>
  <c r="E172" i="45"/>
  <c r="E173" i="45"/>
  <c r="E174" i="45"/>
  <c r="E175" i="45"/>
  <c r="E176" i="45"/>
  <c r="E177" i="45"/>
  <c r="E178" i="45"/>
  <c r="E179" i="45"/>
  <c r="E180" i="45"/>
  <c r="E181" i="45"/>
  <c r="E182" i="45"/>
  <c r="E183" i="45"/>
  <c r="E184" i="45"/>
  <c r="E185" i="45"/>
  <c r="E186" i="45"/>
  <c r="E187" i="45"/>
  <c r="E188" i="45"/>
  <c r="B41" i="53"/>
  <c r="L26" i="9" s="1"/>
  <c r="L27" i="9" s="1"/>
  <c r="N15" i="9" s="1"/>
  <c r="P15" i="9" s="1"/>
  <c r="N18" i="9" l="1"/>
  <c r="N20" i="9"/>
  <c r="N17" i="9"/>
  <c r="N19" i="9"/>
  <c r="G24" i="9"/>
  <c r="G27" i="9" s="1"/>
  <c r="E24" i="9"/>
  <c r="E27" i="9" s="1"/>
  <c r="C24" i="9"/>
  <c r="C27" i="9" s="1"/>
  <c r="F27" i="9"/>
  <c r="H24" i="9"/>
  <c r="H27" i="9" s="1"/>
  <c r="K23" i="9"/>
  <c r="O21" i="9" l="1"/>
  <c r="O17" i="9"/>
  <c r="O20" i="9"/>
  <c r="O22" i="9"/>
  <c r="O18" i="9"/>
  <c r="O19" i="9"/>
  <c r="D35" i="48" l="1"/>
  <c r="L33" i="48"/>
  <c r="H33" i="48"/>
  <c r="J32" i="48"/>
  <c r="I32" i="48"/>
  <c r="J31" i="48"/>
  <c r="I31" i="48"/>
  <c r="J30" i="48"/>
  <c r="I30" i="48"/>
  <c r="J29" i="48"/>
  <c r="I29" i="48"/>
  <c r="J26" i="48"/>
  <c r="J33" i="48" s="1"/>
  <c r="J35" i="48" s="1"/>
  <c r="I26" i="48"/>
  <c r="I33" i="48" s="1"/>
  <c r="I35" i="48" s="1"/>
  <c r="G26" i="48"/>
  <c r="G35" i="48" s="1"/>
  <c r="H24" i="48"/>
  <c r="L24" i="48" s="1"/>
  <c r="K23" i="48"/>
  <c r="J23" i="48"/>
  <c r="I23" i="48"/>
  <c r="H23" i="48"/>
  <c r="F23" i="48"/>
  <c r="L23" i="48" s="1"/>
  <c r="K22" i="48"/>
  <c r="J22" i="48"/>
  <c r="I22" i="48"/>
  <c r="H22" i="48"/>
  <c r="F22" i="48"/>
  <c r="K21" i="48"/>
  <c r="J21" i="48"/>
  <c r="I21" i="48"/>
  <c r="H21" i="48"/>
  <c r="F21" i="48"/>
  <c r="K20" i="48"/>
  <c r="J20" i="48"/>
  <c r="I20" i="48"/>
  <c r="H20" i="48"/>
  <c r="F20" i="48"/>
  <c r="K19" i="48"/>
  <c r="J19" i="48"/>
  <c r="I19" i="48"/>
  <c r="H19" i="48"/>
  <c r="L19" i="48" s="1"/>
  <c r="J18" i="48"/>
  <c r="I18" i="48"/>
  <c r="H18" i="48"/>
  <c r="F18" i="48"/>
  <c r="L22" i="48" l="1"/>
  <c r="L18" i="48"/>
  <c r="L20" i="48"/>
  <c r="H26" i="48"/>
  <c r="H35" i="48" s="1"/>
  <c r="F26" i="48"/>
  <c r="F35" i="48" s="1"/>
  <c r="L21" i="48"/>
  <c r="L26" i="48" s="1"/>
  <c r="L35" i="48" l="1"/>
  <c r="N24" i="48"/>
  <c r="N21" i="48"/>
  <c r="N29" i="48" l="1"/>
  <c r="N31" i="48"/>
  <c r="N23" i="48"/>
  <c r="N20" i="48"/>
  <c r="N22" i="48"/>
  <c r="N18" i="48"/>
  <c r="N19" i="48"/>
  <c r="N35" i="48" l="1"/>
  <c r="D189" i="45" l="1"/>
  <c r="C189" i="45"/>
  <c r="B189" i="45"/>
  <c r="I16" i="9"/>
  <c r="J16" i="9"/>
  <c r="I17" i="9"/>
  <c r="J17" i="9"/>
  <c r="I18" i="9"/>
  <c r="J18" i="9"/>
  <c r="I19" i="9"/>
  <c r="J19" i="9"/>
  <c r="I20" i="9"/>
  <c r="J20" i="9"/>
  <c r="I21" i="9"/>
  <c r="J21" i="9"/>
  <c r="I22" i="9"/>
  <c r="J22" i="9"/>
  <c r="E189" i="45" l="1"/>
  <c r="J24" i="9" l="1"/>
  <c r="I24" i="9"/>
  <c r="N23" i="9" l="1"/>
  <c r="N22" i="9" l="1"/>
  <c r="N21" i="9"/>
  <c r="N16" i="9"/>
</calcChain>
</file>

<file path=xl/sharedStrings.xml><?xml version="1.0" encoding="utf-8"?>
<sst xmlns="http://schemas.openxmlformats.org/spreadsheetml/2006/main" count="1939" uniqueCount="695">
  <si>
    <t>CATEGORY</t>
  </si>
  <si>
    <t>No.</t>
  </si>
  <si>
    <t>TOTAL</t>
  </si>
  <si>
    <t>DOLLARS</t>
  </si>
  <si>
    <t>AFRICAN AMERICAN</t>
  </si>
  <si>
    <t>HISPANIC AMERICAN</t>
  </si>
  <si>
    <t>WOMAN-OWNED (NON MINORITY)</t>
  </si>
  <si>
    <t>VETERAN OWNED/SERVICE DISABLED</t>
  </si>
  <si>
    <t>CERTIFIED MWBE/VBE:</t>
  </si>
  <si>
    <t>NON-PROFIT, MINORITY COMMUNITY</t>
  </si>
  <si>
    <t>FOUNDATION</t>
  </si>
  <si>
    <t>INSTRUCTIONS FOR USE</t>
  </si>
  <si>
    <t>Step 1: Identify the column/category of spend to input data (Construction, Architecture, Commdities, Services)</t>
  </si>
  <si>
    <t>Step 2: Identify which Diverse Category of spend to input dept data. (Left side of report)</t>
  </si>
  <si>
    <t>Step 3: Under DOLLARS - Input your dept spend data in the row/column that corresponds to the Category of Spend. You will need to summarize/total spend for each diverse category</t>
  </si>
  <si>
    <t>Step 4: If your Dept has spend with a Non-profit organization, please follow above instructions to input in the NON PROFIT category</t>
  </si>
  <si>
    <t>**Please contact Renee Beckord with any questions- Rbeckford @usf.edu or 813-974-6066**</t>
  </si>
  <si>
    <t>DIVERSE NON PROFIT ORGANIZATIONS:</t>
  </si>
  <si>
    <t>TOTAL DIVERSE NON PROFITS</t>
  </si>
  <si>
    <t>HBCU's</t>
  </si>
  <si>
    <t>DEFINITIONS</t>
  </si>
  <si>
    <t>Step 5: Submit report to to osd@usf.edu by the 15th of each Month</t>
  </si>
  <si>
    <t>CONTACT EMAIL:</t>
  </si>
  <si>
    <t>CONTACT PHONE:</t>
  </si>
  <si>
    <t>UNIVERSITY DEPARTMENT</t>
  </si>
  <si>
    <t>DIVERSE NON PROFIT ORGANIZATIONS: HBCU'S or any Organiztions with a board or ownership is 51% Minority</t>
  </si>
  <si>
    <t>COMMODITIES: Ex.(TESTING, JOURNALS IMAGING/DIAGNOSTICS, PHARMACEUTICALS, CHEMICALS/GASES, BIOLOGICAL, LAB, RESEARCH, BLOOD PLASMA/SERUM, LAB ANIMALS, AGRICULTURE)</t>
  </si>
  <si>
    <t>CONSTRUCTION (INCL ARCH &amp; ENG)</t>
  </si>
  <si>
    <t>PROFESSIONAL SERVICES</t>
  </si>
  <si>
    <t>SUPPLIERS</t>
  </si>
  <si>
    <t xml:space="preserve">ASIAN AMERICAN </t>
  </si>
  <si>
    <t>MBE (NO DESIGNATION)</t>
  </si>
  <si>
    <t>SMALL BUSINESS</t>
  </si>
  <si>
    <t>SUMMARY OF DEPARTMENTS</t>
  </si>
  <si>
    <t>REPORTING MONTH:</t>
  </si>
  <si>
    <t>TOTAL DIVERSE DEPARTMENT  EXPENDITURES</t>
  </si>
  <si>
    <t xml:space="preserve">% OF DIVERSITY SPEND BY CATEGORY when compared to TOTAL DIVERSE DEPARTMENT SPEND </t>
  </si>
  <si>
    <t>TOTAL Overall  MWBE/VBE</t>
  </si>
  <si>
    <t>NON-PROFIT, MINORITY EMPLOYEES</t>
  </si>
  <si>
    <t>Mark Richards</t>
  </si>
  <si>
    <t>FY DEPT  TOTAL SPEND</t>
  </si>
  <si>
    <t>July</t>
  </si>
  <si>
    <t>August</t>
  </si>
  <si>
    <t>Data Analyst</t>
  </si>
  <si>
    <t>FY 19-20</t>
  </si>
  <si>
    <t>TOTAL  MWBE/VBE</t>
  </si>
  <si>
    <t>Usf Department Description</t>
  </si>
  <si>
    <t>Totals</t>
  </si>
  <si>
    <t>ADMISSIONS</t>
  </si>
  <si>
    <t>ARTS AND SCIENCES - DEAN</t>
  </si>
  <si>
    <t>ATHLETIC FACILITY</t>
  </si>
  <si>
    <t>BUSINESS ADMIN - DEAN'S OFFICE</t>
  </si>
  <si>
    <t>CAMPUS RECREATION</t>
  </si>
  <si>
    <t>CBCS DEAN'S OFFICE</t>
  </si>
  <si>
    <t>CELL MOLECULAR &amp; MICRO BIOLGY</t>
  </si>
  <si>
    <t>CENTRAL ADMINISTRATIVE</t>
  </si>
  <si>
    <t>CFS APPLIED RESEARCH &amp; EDU</t>
  </si>
  <si>
    <t>CFS CHILD AND FAMILY BEH HLTH</t>
  </si>
  <si>
    <t>CLASSROOM AND AV ENGINEERING</t>
  </si>
  <si>
    <t>COE DEAN'S OFFICE</t>
  </si>
  <si>
    <t>COM DIABETES CENTER</t>
  </si>
  <si>
    <t>COM OFFICE OF RESEARCH</t>
  </si>
  <si>
    <t>COMM SCIENCES &amp; DISORDERS</t>
  </si>
  <si>
    <t>COMPARATIVE MEDICINE</t>
  </si>
  <si>
    <t>CONSTRUCTION PROJECT</t>
  </si>
  <si>
    <t>COTA SCHOOL OF ART&amp;ART HISTORY</t>
  </si>
  <si>
    <t>CTR FOR STUDENT INVOLVEMENT</t>
  </si>
  <si>
    <t>CTR FOR URBAN TRANSPORTATION</t>
  </si>
  <si>
    <t>DATA CENTER OPERATIONS</t>
  </si>
  <si>
    <t>DEPARTMENT OF PEDIATRICS</t>
  </si>
  <si>
    <t>DEPARTMENT OF PSYCHIATRY</t>
  </si>
  <si>
    <t>DEPARTMENT OF SURGERY</t>
  </si>
  <si>
    <t>DEPT OF INTERNAL MED</t>
  </si>
  <si>
    <t>DEPT OF NEUROLOGY</t>
  </si>
  <si>
    <t>DEPT OF OB/GYN</t>
  </si>
  <si>
    <t>DEPT OF OPHTHALMOLOGY</t>
  </si>
  <si>
    <t>DEPT OF PHARMACEUTICAL SCIENCE</t>
  </si>
  <si>
    <t>DIV OF RESEARCH COMPLIANCE</t>
  </si>
  <si>
    <t>DOCTORATE IN BUSINESS ADMIN</t>
  </si>
  <si>
    <t>ELECTRICAL ENGINEERING</t>
  </si>
  <si>
    <t>ENGLISH</t>
  </si>
  <si>
    <t>EXECUTIVE EDUCATION PROGRAM</t>
  </si>
  <si>
    <t>FL CENTER FOR CYBERSECURITY</t>
  </si>
  <si>
    <t>FL INSTITUTE OF GOVERNMENT</t>
  </si>
  <si>
    <t>FLORIDA INST OF OCEANOGRAPHY</t>
  </si>
  <si>
    <t>GEOSCIENCES</t>
  </si>
  <si>
    <t>GRADUATE ADVISING</t>
  </si>
  <si>
    <t>GRADUATE STUDIES</t>
  </si>
  <si>
    <t>GROUNDS</t>
  </si>
  <si>
    <t>HEALTH INFORMATICS INSTITUTE</t>
  </si>
  <si>
    <t>HEART INST - SURGERY</t>
  </si>
  <si>
    <t>HONORS COLLEGE</t>
  </si>
  <si>
    <t>HOUSING &amp; RESIDENTIAL ED</t>
  </si>
  <si>
    <t>HSC LIBRARY</t>
  </si>
  <si>
    <t>HSC OPERATIONS &amp; FAC OFFICE</t>
  </si>
  <si>
    <t>HSC SHARED STUDENT SERVICES</t>
  </si>
  <si>
    <t>HUMAN RESOURCES</t>
  </si>
  <si>
    <t>ICA MARKETING &amp; PROMOTIONS</t>
  </si>
  <si>
    <t>INED CORP TRNG PRO ED</t>
  </si>
  <si>
    <t>INED MULTIMEDIA INNOVATN TEAM</t>
  </si>
  <si>
    <t>INFO SYSTEMS &amp; DECISION SCIENC</t>
  </si>
  <si>
    <t>INSTITUTE FOR SCHOOL REFORM</t>
  </si>
  <si>
    <t>INTEGRATIVE BIOLOGY</t>
  </si>
  <si>
    <t>IT - SOLUTIONS DEVELOPMENT</t>
  </si>
  <si>
    <t>IT - UMSA CONVENIENCE</t>
  </si>
  <si>
    <t>IT COMMUNICATIONS</t>
  </si>
  <si>
    <t>IT TECH FEE</t>
  </si>
  <si>
    <t>MAINTENANCE</t>
  </si>
  <si>
    <t>MARINE SCIENCE</t>
  </si>
  <si>
    <t>MARSHALL STUDENT CENTER</t>
  </si>
  <si>
    <t>MHLP MENTAL HEALTH LAW POLICY</t>
  </si>
  <si>
    <t>MOLECULAR MEDICINE</t>
  </si>
  <si>
    <t>MOLECULAR PHARM &amp; PHYSIOLOGY</t>
  </si>
  <si>
    <t>NETWORK</t>
  </si>
  <si>
    <t>OFFICE OF THE PRESIDENT</t>
  </si>
  <si>
    <t>PARKING AND TRANSPORTATION SVC</t>
  </si>
  <si>
    <t>PHYSICS</t>
  </si>
  <si>
    <t>POST OFFICE</t>
  </si>
  <si>
    <t>REGISTRAR'S OFFICE</t>
  </si>
  <si>
    <t>RESEARCH COMPUTING SERVICES</t>
  </si>
  <si>
    <t>RESEARCH FUNDED</t>
  </si>
  <si>
    <t>SAR ADMINISTRATIVE SERVICES</t>
  </si>
  <si>
    <t>SAR ADV AND PUBLIC AFFAIRS</t>
  </si>
  <si>
    <t>SAR CAMPUS COMPUTING &amp; MEDIA</t>
  </si>
  <si>
    <t>SAR GROUNDS</t>
  </si>
  <si>
    <t>SAR SARASOTA/MANATEE CEO</t>
  </si>
  <si>
    <t>SAR SCHOOL OF HOTEL/RESTAURANT</t>
  </si>
  <si>
    <t>SAR STUDENT AFFAIRS</t>
  </si>
  <si>
    <t>SERVICES AND INFRASTRUCTURE</t>
  </si>
  <si>
    <t>SG BRANCHES AND AGENCIES</t>
  </si>
  <si>
    <t>STP ACADEMIC AFFAIRS</t>
  </si>
  <si>
    <t>STP BUSINESS ADM - DEAN OFFICE</t>
  </si>
  <si>
    <t>STP CHEMISTRY</t>
  </si>
  <si>
    <t>STP COMMUNICATION AND MKTG</t>
  </si>
  <si>
    <t>STP CUSTODIAL</t>
  </si>
  <si>
    <t>STP ENROLLMENT MANAGEMENT</t>
  </si>
  <si>
    <t>STP FACILITIES SERVICES</t>
  </si>
  <si>
    <t>STP GEN. ACCOUNTING OFFICE</t>
  </si>
  <si>
    <t>STP LIBRARY</t>
  </si>
  <si>
    <t>STP MAINTENANCE</t>
  </si>
  <si>
    <t>STP PARKING SERVICES</t>
  </si>
  <si>
    <t>STP PROSPECTIVE STUD OUTREACH</t>
  </si>
  <si>
    <t>STP SPECIAL EDUCATION</t>
  </si>
  <si>
    <t>STP STUDENT LIFE</t>
  </si>
  <si>
    <t>STP STUDENT SERVICES</t>
  </si>
  <si>
    <t>STUDENT DISABILITY SERVICES</t>
  </si>
  <si>
    <t>STUDENT HEALTH SERVICES</t>
  </si>
  <si>
    <t>STUDENT OUTREACH &amp; SUPPORT</t>
  </si>
  <si>
    <t>STUDENT SUCCESS</t>
  </si>
  <si>
    <t>UNIV COMMUNICATIONS &amp; MARKETNG</t>
  </si>
  <si>
    <t>UNIVERSITY BANK CARD CHARGES</t>
  </si>
  <si>
    <t>UNIVERSITY CONTROLLERS OFFICE</t>
  </si>
  <si>
    <t>USF ALZHEIMERS INSTITUTE</t>
  </si>
  <si>
    <t>USF GENOMICS</t>
  </si>
  <si>
    <t>UTILITIES</t>
  </si>
  <si>
    <t>VOICE AND TELEPHONE</t>
  </si>
  <si>
    <t>VP ADMINISTRATIVE SERVICES</t>
  </si>
  <si>
    <t>WUSF-FM</t>
  </si>
  <si>
    <t xml:space="preserve">Totals </t>
  </si>
  <si>
    <t>AFRICAN AMERICAN CERTIFIED</t>
  </si>
  <si>
    <t>MIDFLORIDA ARMORED &amp; ATM SERVICE</t>
  </si>
  <si>
    <t>OHC ENVIRONMENTAL ENGINEERING INC</t>
  </si>
  <si>
    <t>VOLTAIR CONSULTING ENGINEERS INC</t>
  </si>
  <si>
    <t>AFRICAN AMERICAN NON-CERTIFIED</t>
  </si>
  <si>
    <t>BRAILSFORD &amp; DUNLAVEY INC</t>
  </si>
  <si>
    <t>D &amp; K CONSULTING</t>
  </si>
  <si>
    <t>FLORIDA SENTINEL BULLETIN</t>
  </si>
  <si>
    <t>AMERICAN WOMAN NON-CERTIFIED</t>
  </si>
  <si>
    <t>ALL ABOUT KIDS LLC</t>
  </si>
  <si>
    <t>B FRANK STUDIO LLC</t>
  </si>
  <si>
    <t>FLORIDA INDUSTRIAL PRODUCTS</t>
  </si>
  <si>
    <t>PLAN AHEAD EVENTS - TAMPA BAY</t>
  </si>
  <si>
    <t>AMERICAN WOMEN CERTIFIED</t>
  </si>
  <si>
    <t>EVERYTHING BUT THE MIME INC</t>
  </si>
  <si>
    <t>HRI CART</t>
  </si>
  <si>
    <t>INDEPENDENT LIVING INC</t>
  </si>
  <si>
    <t>ASIAN AMERICAN NON-CERTIFIED</t>
  </si>
  <si>
    <t>HISPANIC AMERICAN CERTIFIED</t>
  </si>
  <si>
    <t>A &amp; A ELECTRIC SERVICES INC</t>
  </si>
  <si>
    <t>ADVANCED CABLE CONNECTION INC</t>
  </si>
  <si>
    <t>GILLY USA INC</t>
  </si>
  <si>
    <t>PAINTERS ON DEMAND LLC</t>
  </si>
  <si>
    <t>SOLO PRINTING INC</t>
  </si>
  <si>
    <t>HISPANIC AMERICAN NON-CERTIFIED</t>
  </si>
  <si>
    <t>MINORITY BUSINESS (FEDERAL SBA CERTIFIED 8A FIRM)</t>
  </si>
  <si>
    <t>TWD TRADEWINDS INC</t>
  </si>
  <si>
    <t>SMALL BUSINESS (FEDERAL NON-8A FIRM)</t>
  </si>
  <si>
    <t>BUCKEYE INTERNATIONAL INC</t>
  </si>
  <si>
    <t>SMALL BUSINESS (STATE)</t>
  </si>
  <si>
    <t>MICRO OPTICS OF FLORIDA INC</t>
  </si>
  <si>
    <t>ROYALAIRE MECHANICAL SERVICES INC</t>
  </si>
  <si>
    <t>VETERAN OWNED</t>
  </si>
  <si>
    <t>Grand Total</t>
  </si>
  <si>
    <t>% of Spend</t>
  </si>
  <si>
    <t xml:space="preserve">% OF DIVERSITY SPEND BY CATEGORY  </t>
  </si>
  <si>
    <t>% OF ADDRESSABLE SPEND</t>
  </si>
  <si>
    <t>Sept</t>
  </si>
  <si>
    <t>ACADEMIC SUCCESS CENTER</t>
  </si>
  <si>
    <t>ANTHROPOLOGY</t>
  </si>
  <si>
    <t>AREA HEALTH EDUCATION CENTER</t>
  </si>
  <si>
    <t>ASST. VP DEAN OF STUDENTS</t>
  </si>
  <si>
    <t>ATHLETIC TRAINING PROGRAM</t>
  </si>
  <si>
    <t>BASEBALL</t>
  </si>
  <si>
    <t>CENTER FOR GHIDR</t>
  </si>
  <si>
    <t>CENTER FOR MICRO ELECTRONICS</t>
  </si>
  <si>
    <t>CENTER FOR STUDENT WELL-BEING</t>
  </si>
  <si>
    <t>CFS RIGHTPATH RESEARCH CENTER</t>
  </si>
  <si>
    <t>CHEMICAL &amp; BIOMEDICAL ENGNRNG</t>
  </si>
  <si>
    <t>CHEMISTRY</t>
  </si>
  <si>
    <t>CIVIL &amp; ENVIRONMENTAL ENGR</t>
  </si>
  <si>
    <t>CLEAN ENERGY RESEARCH CENTER</t>
  </si>
  <si>
    <t>COE SAS UNDERGRADUATE ADVISING</t>
  </si>
  <si>
    <t>COLL OF PHARMACY STD'T AFFAIRS</t>
  </si>
  <si>
    <t>COLLEGE COUNCILS</t>
  </si>
  <si>
    <t>COLLEGE OF MED DEAN'S OFFICE</t>
  </si>
  <si>
    <t>COLLEGE OF MED STUDENT AFFAIRS</t>
  </si>
  <si>
    <t>COLLEGE OF MEDICINE ADMISSIONS</t>
  </si>
  <si>
    <t>COLLEGE OF NURSING</t>
  </si>
  <si>
    <t>COLLEGE OF PHARMACY DEAN'S OFF</t>
  </si>
  <si>
    <t>COMMUNICATIONS AND MARKETING</t>
  </si>
  <si>
    <t>COPH OFFICE OF THE DEAN</t>
  </si>
  <si>
    <t>COPH OSHA EDUCATION CENTER</t>
  </si>
  <si>
    <t>COTA PRODUCTION</t>
  </si>
  <si>
    <t>COTA SCHOOL OF MUSIC</t>
  </si>
  <si>
    <t>COTA SCHOOL OF THEATRE</t>
  </si>
  <si>
    <t>CRIMINOLOGY</t>
  </si>
  <si>
    <t>CTR FOR RESEVALASSMNT&amp;MEASRE</t>
  </si>
  <si>
    <t>DAVID C ANCHIN CENTER</t>
  </si>
  <si>
    <t>DEPT CHILD AND FAMILY STUDIES</t>
  </si>
  <si>
    <t>DEPT. OF PHARMACY PRACTICE</t>
  </si>
  <si>
    <t>DERMATOLOGY</t>
  </si>
  <si>
    <t>EDUCATIONAL AND PSYCHOLOGICAL</t>
  </si>
  <si>
    <t>EMERGENCY MANAGEMENT</t>
  </si>
  <si>
    <t>ENGINEERING DEVELOPMENT</t>
  </si>
  <si>
    <t>ENGINEERING I-4 CORRIDOR</t>
  </si>
  <si>
    <t>ENGINEERING RESEARCH</t>
  </si>
  <si>
    <t>ENGR COMMUNICATIONS &amp; MARKETNG</t>
  </si>
  <si>
    <t>ENHANCING U</t>
  </si>
  <si>
    <t>ENVIRONMENTAL HEALTH &amp; SAFETY</t>
  </si>
  <si>
    <t>EQUIPMENT ROOM</t>
  </si>
  <si>
    <t>FINANCIAL AID</t>
  </si>
  <si>
    <t>FLA CTR FOR INSTR COMPUTING</t>
  </si>
  <si>
    <t>FM ADMINISTRATION</t>
  </si>
  <si>
    <t>FOOTBALL</t>
  </si>
  <si>
    <t>HEART INST - CARDIOLOGY</t>
  </si>
  <si>
    <t>HEART INST - CORE</t>
  </si>
  <si>
    <t>HEART INST - MOLE PHARM PHYS</t>
  </si>
  <si>
    <t>HUMANITIES INSTITUTE</t>
  </si>
  <si>
    <t>ICA BOX OFFICE</t>
  </si>
  <si>
    <t>ICA EVENT MANAGEMENT</t>
  </si>
  <si>
    <t>ICA SPORTS MEDICINE</t>
  </si>
  <si>
    <t>INED TESTING SERVICES</t>
  </si>
  <si>
    <t>INFRASTRUCTURE SERVICES</t>
  </si>
  <si>
    <t>INST ADV STUDY CULTURE AND ENV</t>
  </si>
  <si>
    <t>INST OF APPLIED ENGINEERING</t>
  </si>
  <si>
    <t>KEY SHOP</t>
  </si>
  <si>
    <t>LAWTON &amp; RHEA CHILES CENTER</t>
  </si>
  <si>
    <t>LOGISTICS AND SOURCING</t>
  </si>
  <si>
    <t>MASS COMMUNICATIONS</t>
  </si>
  <si>
    <t>MCOM CURRICULAR AFFAIRS</t>
  </si>
  <si>
    <t>MECHANICAL ENGINEERING</t>
  </si>
  <si>
    <t>MEDICAL ENGINEERING</t>
  </si>
  <si>
    <t>MEN'S BASKETBALL</t>
  </si>
  <si>
    <t>MEN'S GOLF</t>
  </si>
  <si>
    <t>MEN'S SOCCER</t>
  </si>
  <si>
    <t>MULTICULTURAL AFFAIRS</t>
  </si>
  <si>
    <t>NEUROSCIENCES CTR FOR AGING</t>
  </si>
  <si>
    <t>NEW STUDENT CONNECTIONS</t>
  </si>
  <si>
    <t>NSI - MOLE MEDICINE</t>
  </si>
  <si>
    <t>NSI - PSYCHIATRY</t>
  </si>
  <si>
    <t>OFFICE OF DECISION SUPPORT</t>
  </si>
  <si>
    <t>OFFICE OF GENERAL COUNSEL</t>
  </si>
  <si>
    <t>OFFICE OF VETERAN SUCCESS</t>
  </si>
  <si>
    <t>PATEL COLL OF GLOBAL SUSTAIN</t>
  </si>
  <si>
    <t>PATHOLOGY &amp; CELL BIOLOGY</t>
  </si>
  <si>
    <t>PERSONALIZED MED &amp; GENOMICS</t>
  </si>
  <si>
    <t>PH INTERDISCPLINARY RES AND ED</t>
  </si>
  <si>
    <t>PHYSICAL THERAPY</t>
  </si>
  <si>
    <t>PHYSICIAN'S ASSISTANT DEPT</t>
  </si>
  <si>
    <t>PLANNING</t>
  </si>
  <si>
    <t>PSYCHOLOGY</t>
  </si>
  <si>
    <t>REHABILITATION COUNSELING</t>
  </si>
  <si>
    <t>RESEARCH &amp; SCHOLARSHIP</t>
  </si>
  <si>
    <t>RESIDENTIAL EDUCATION</t>
  </si>
  <si>
    <t>SAR ACADEMIC SUPPORT</t>
  </si>
  <si>
    <t>SAR COE DEANS OFFICE</t>
  </si>
  <si>
    <t>SAR GLOBAL ENGAGEMENT</t>
  </si>
  <si>
    <t>SAR LIBRARY</t>
  </si>
  <si>
    <t>SAR POSTAL SERVICES</t>
  </si>
  <si>
    <t>SAR SCIENCE AND MATH DEAN</t>
  </si>
  <si>
    <t>SAR STUDENT SERVICES</t>
  </si>
  <si>
    <t>SCHOOL OF AGING STUDIES</t>
  </si>
  <si>
    <t>SG STUDENT ORGANIZATIONS</t>
  </si>
  <si>
    <t>SMALL BUSINESS DEVELOP CENTER</t>
  </si>
  <si>
    <t>SOCIAL WORK</t>
  </si>
  <si>
    <t>SOCIOLOGY</t>
  </si>
  <si>
    <t>SOFTBALL</t>
  </si>
  <si>
    <t>SOLUTIONS DEVELOPMENT</t>
  </si>
  <si>
    <t>SPIRIT GROUPS</t>
  </si>
  <si>
    <t>SPORTS INFORMATION</t>
  </si>
  <si>
    <t>STP ADMINISTRATION &amp; FINANCE</t>
  </si>
  <si>
    <t>STP ARTS AND SCIENCES - DEAN</t>
  </si>
  <si>
    <t>STP BISHOP CENTER</t>
  </si>
  <si>
    <t>STP COE DEANS OFFICE</t>
  </si>
  <si>
    <t>STP COMPASS</t>
  </si>
  <si>
    <t>STP COUNSELING CENTER</t>
  </si>
  <si>
    <t>STP FAMILY STUDIES CENTER</t>
  </si>
  <si>
    <t>STP FINANCIAL AID</t>
  </si>
  <si>
    <t>STP GROUNDS</t>
  </si>
  <si>
    <t>STP PSYCHOLOGY</t>
  </si>
  <si>
    <t>STP PUBLIC SAFETY</t>
  </si>
  <si>
    <t>STP REGIONAL CHANCELLOR</t>
  </si>
  <si>
    <t>STP STUDENT AFFAIRS ADMIN</t>
  </si>
  <si>
    <t>STRENGTH &amp; CONDITIONING</t>
  </si>
  <si>
    <t>STUDENT SUPPORT SERVICES</t>
  </si>
  <si>
    <t>TEACHING AND LEARNING</t>
  </si>
  <si>
    <t>TURF MAINTENANCE</t>
  </si>
  <si>
    <t>UNDERGRADUATE STUDIES</t>
  </si>
  <si>
    <t>UNIVERSITY POLICE</t>
  </si>
  <si>
    <t>UPWARD BOUND</t>
  </si>
  <si>
    <t>USFRI TECHNOLOGY INCUBATOR</t>
  </si>
  <si>
    <t>VEHICLE</t>
  </si>
  <si>
    <t>VP RESEARCH</t>
  </si>
  <si>
    <t>WOMEN'S BASKETBALL</t>
  </si>
  <si>
    <t>WOMEN'S GOLF</t>
  </si>
  <si>
    <t>WOMEN'S SOCCER</t>
  </si>
  <si>
    <t>WOMEN'S TENNIS</t>
  </si>
  <si>
    <t>WOMEN'S TRACK/CROSS COUNTRY</t>
  </si>
  <si>
    <t>WOMEN'S VOLLEYBALL</t>
  </si>
  <si>
    <t>WORLD LANGUAGES</t>
  </si>
  <si>
    <t xml:space="preserve">NATIVE AMERICAN </t>
  </si>
  <si>
    <t xml:space="preserve"> MWBE/VBE:</t>
  </si>
  <si>
    <t xml:space="preserve">TOTAL TIER 2 </t>
  </si>
  <si>
    <t>Row Labels</t>
  </si>
  <si>
    <t>BUILDING SERVICES</t>
  </si>
  <si>
    <t>BUSINESS AND ADMINISTRATIVE</t>
  </si>
  <si>
    <t>COLLEGE OF MED FACULTY AFFAIRS</t>
  </si>
  <si>
    <t>COM COMM ENGAGEMENT</t>
  </si>
  <si>
    <t>EDUCATIONAL LAB</t>
  </si>
  <si>
    <t>FEDERAL LOAN</t>
  </si>
  <si>
    <t>FLORIDA HEALTH INFO CENTER</t>
  </si>
  <si>
    <t>GRADUATE EDUCATION</t>
  </si>
  <si>
    <t>HEALTH TECH FEE</t>
  </si>
  <si>
    <t>HEART INST - INTERNAL MEDICINE</t>
  </si>
  <si>
    <t>INSTITUTIONAL LOAN</t>
  </si>
  <si>
    <t>RESEARCH ENTERPRISE</t>
  </si>
  <si>
    <t>RESOURCE MANAGEMENT ANALYSIS</t>
  </si>
  <si>
    <t>SAR INSTITUTIONAL RESEARCH</t>
  </si>
  <si>
    <t>SAR JUDY GENSHAFT HONORS COLL</t>
  </si>
  <si>
    <t>SAR PUBLIC SAFETY</t>
  </si>
  <si>
    <t>STP CTR FOR CIVIC ENGAGEMENT</t>
  </si>
  <si>
    <t>STP INTEGRATIVE BIOLOGY</t>
  </si>
  <si>
    <t>STUDENT CONDUCT</t>
  </si>
  <si>
    <t>STUDENT FEES</t>
  </si>
  <si>
    <t>SUNCOAST GERONTOLOGY</t>
  </si>
  <si>
    <t>TAMPA WIDE COSTS</t>
  </si>
  <si>
    <t>TTO - TECHNOLOGY TRANSFER OFF</t>
  </si>
  <si>
    <t>UNIV LIB DEANS OFFICE</t>
  </si>
  <si>
    <t>UNIV LIB RESEARCH AND INSTRUC</t>
  </si>
  <si>
    <t>UNIV LIB RESOURCES</t>
  </si>
  <si>
    <t>Sum of Usf Total Spend</t>
  </si>
  <si>
    <t>Column Labels</t>
  </si>
  <si>
    <t>Usf Total Spend</t>
  </si>
  <si>
    <t>Month</t>
  </si>
  <si>
    <t>TACONIC BIOSCIENCES INC</t>
  </si>
  <si>
    <t>SWANK MOTION PICTURES INC</t>
  </si>
  <si>
    <t>C2 INC</t>
  </si>
  <si>
    <t>AIR LIQUIDE</t>
  </si>
  <si>
    <t>ROBERT HALF INTERNATIONAL INC</t>
  </si>
  <si>
    <t>WILLIAM THOMAS DUGARD JR</t>
  </si>
  <si>
    <t>SUDS N SPARKLES</t>
  </si>
  <si>
    <t>SOMARK INNOVATIONS INC</t>
  </si>
  <si>
    <t>POSITIVELY U INC</t>
  </si>
  <si>
    <t>LAW OFFICES OF ROBERT A SCHUERGER CO LPA</t>
  </si>
  <si>
    <t>INSTITUTE FOR GLOBAL ENVIRONMENTAL STRAT</t>
  </si>
  <si>
    <t>HEATHER FITZPATRICK LLC</t>
  </si>
  <si>
    <t>GSA SECURITY INC</t>
  </si>
  <si>
    <t>GGB INDUSTRIES INC</t>
  </si>
  <si>
    <t>GENESEE SCIENTIFIC CORP</t>
  </si>
  <si>
    <t>ENGINEERING MATRIX INC</t>
  </si>
  <si>
    <t>ASHBERRY ACQUISITION CO</t>
  </si>
  <si>
    <t>ARCHITECTURAL MILLWORK &amp; REMODELING LL</t>
  </si>
  <si>
    <t>ALKALI SCIENTIFIC LLC</t>
  </si>
  <si>
    <t>ADVANCED ENVIRONMENTAL LABS INC</t>
  </si>
  <si>
    <t>MARRIOTT INTERNATIONAL INC</t>
  </si>
  <si>
    <t>NATIVE AMERICAN NON-CERTIFIED</t>
  </si>
  <si>
    <t>WATERMARK</t>
  </si>
  <si>
    <t>TROPICAL NATURE INC</t>
  </si>
  <si>
    <t>THOMAS SCIENTIFIC INC</t>
  </si>
  <si>
    <t>STROUD SYSTEMS</t>
  </si>
  <si>
    <t>PAPA JOHNS PIZZA</t>
  </si>
  <si>
    <t>MCMULLEN OIL CO INC</t>
  </si>
  <si>
    <t>JIMMY JOHNS</t>
  </si>
  <si>
    <t>INTERCONTINENTAL HOTELS GROUP</t>
  </si>
  <si>
    <t>HONEY STINGER</t>
  </si>
  <si>
    <t>HILTON WORLDWIDE</t>
  </si>
  <si>
    <t>GULFSHORE SPORT STORE IN</t>
  </si>
  <si>
    <t>GRIFFIN SERVICE CORP</t>
  </si>
  <si>
    <t>GODADDY INC</t>
  </si>
  <si>
    <t>COMPRESSED AIR SYSTEMS INC</t>
  </si>
  <si>
    <t>CLINICAL SOLUTIONS MEDICAL TRAINING</t>
  </si>
  <si>
    <t>CERTIPHI SCREENING INC</t>
  </si>
  <si>
    <t>CAYMAN CHEMICAL</t>
  </si>
  <si>
    <t>BROOKES PUBLISHING</t>
  </si>
  <si>
    <t>BIO-SERV</t>
  </si>
  <si>
    <t>BIOLEGEND INC</t>
  </si>
  <si>
    <t>BIO CORP</t>
  </si>
  <si>
    <t>ANCARE CORP</t>
  </si>
  <si>
    <t>MM MARKING &amp; ID PRODUCTS</t>
  </si>
  <si>
    <t>QUALITY BUILDING CONTROLS INC</t>
  </si>
  <si>
    <t>MANCI GRAPHICS CORP</t>
  </si>
  <si>
    <t>APEX OFFICE PRODUCTS INC</t>
  </si>
  <si>
    <t>SCIENCELL RESEARCH LABS INC</t>
  </si>
  <si>
    <t>MEDCHEMEXPRESS LLC</t>
  </si>
  <si>
    <t>KYRA SOLUTIONS INC</t>
  </si>
  <si>
    <t>GENEWIZ INC</t>
  </si>
  <si>
    <t>ANYPROMO INC</t>
  </si>
  <si>
    <t>AD SURGICAL</t>
  </si>
  <si>
    <t>WORKSCAPES</t>
  </si>
  <si>
    <t>WILSON MANAGEMENT CO</t>
  </si>
  <si>
    <t>UNLIMITED PEDIATRIC THERAPY</t>
  </si>
  <si>
    <t>THOMAS &amp; LOCICERO PL</t>
  </si>
  <si>
    <t>STOELTING CO</t>
  </si>
  <si>
    <t>SMILEY S AUDIO VISUAL INC</t>
  </si>
  <si>
    <t>SHRED QUICK INC</t>
  </si>
  <si>
    <t>REBEKAH J MOONEY</t>
  </si>
  <si>
    <t>PRESIDIO INC</t>
  </si>
  <si>
    <t>OAKTREE PRODUCTS INC</t>
  </si>
  <si>
    <t>LITHGOW LABORATORY SERVICES</t>
  </si>
  <si>
    <t>KLD ENTERPRISES LLC</t>
  </si>
  <si>
    <t>INQUIRY RESEARCH GROUP LLC</t>
  </si>
  <si>
    <t>HAMILTON EDITING &amp; LANGUAGE PUBLISHING</t>
  </si>
  <si>
    <t>EVOLVE3 CONSULTING LLC</t>
  </si>
  <si>
    <t>ELECTRON MICROSCOPY SCIENCES</t>
  </si>
  <si>
    <t>COLONIAL MEDICAL SUPPLY CO INC</t>
  </si>
  <si>
    <t>CHILDREN S DEVELOPMENT FIRST CORP</t>
  </si>
  <si>
    <t>CAROLINA BIOLOGICAL SUPPLY CO</t>
  </si>
  <si>
    <t>A CHANGE IN LATITUDE CONSULTING LLC</t>
  </si>
  <si>
    <t>WORLD WIDE TECHNOLOGIES INC</t>
  </si>
  <si>
    <t>CHRYSALIS CONSULTING LLC</t>
  </si>
  <si>
    <t>BIOTECHNICAL COMMUNICATIONS INC</t>
  </si>
  <si>
    <t>AMERICA S MOST RELIABLE MOVERS INC</t>
  </si>
  <si>
    <t>COCA COLA BOTTLING CO</t>
  </si>
  <si>
    <t>Athletic Center  - Hellmuth Obata &amp; Kassabaum Inc</t>
  </si>
  <si>
    <t>Voltair</t>
  </si>
  <si>
    <t>Envision CS Inc</t>
  </si>
  <si>
    <t>Matcon Construction Services</t>
  </si>
  <si>
    <t>Cox Fire Protection</t>
  </si>
  <si>
    <t>Aerial Innovations</t>
  </si>
  <si>
    <t>New Age Reprographics</t>
  </si>
  <si>
    <t>Wellness Ctr</t>
  </si>
  <si>
    <t>SiteCrafters of Florida</t>
  </si>
  <si>
    <t>Modular Building Systems</t>
  </si>
  <si>
    <t>USF Honors College</t>
  </si>
  <si>
    <t>BUSINESS AND ADMINISTRATION</t>
  </si>
  <si>
    <t>CASDO FACILITIES</t>
  </si>
  <si>
    <t>COPH SUNSHINE ERC</t>
  </si>
  <si>
    <t>DIVERSITY &amp; EQUAL OPPORTUNITY</t>
  </si>
  <si>
    <t>FIRE SAFETY</t>
  </si>
  <si>
    <t>HEALTH SCIENCES CENTER RESEARC</t>
  </si>
  <si>
    <t>ID CARD</t>
  </si>
  <si>
    <t>INED OSHER LIFELONG LEARN INST</t>
  </si>
  <si>
    <t>SR. VP - BUSINESS AND FINANCE</t>
  </si>
  <si>
    <t>STP IT TECH FEE</t>
  </si>
  <si>
    <t>USF WORLD</t>
  </si>
  <si>
    <t>SOL DAVIS PRINTING INC</t>
  </si>
  <si>
    <t>ANNE SCHROEDER</t>
  </si>
  <si>
    <t>ARDEN SOLUTIONS</t>
  </si>
  <si>
    <t>CLEAN UP GROUP INTERNATIONAL INC</t>
  </si>
  <si>
    <t>DR. D S OT &amp; AT SERVICES LLC</t>
  </si>
  <si>
    <t>J NEWTON ENTERPRISES INC</t>
  </si>
  <si>
    <t>JET REPORTING INC</t>
  </si>
  <si>
    <t>K&amp;J SAFETY &amp; SECURITY CONSULTING SERVICES INC</t>
  </si>
  <si>
    <t>MASTER MAINTENANCE INC</t>
  </si>
  <si>
    <t>ROUNDHOUSE CREATIVE INC</t>
  </si>
  <si>
    <t>VETAMAC INC</t>
  </si>
  <si>
    <t>CONTRACT FURNITURE INC</t>
  </si>
  <si>
    <t>COX FIRE PROTECTION INC</t>
  </si>
  <si>
    <t>DIVERSIFIED BUSINESS MACHINES</t>
  </si>
  <si>
    <t>WENSTROM COMMUNICATION INC</t>
  </si>
  <si>
    <t>KEMTECH AMERICA INC</t>
  </si>
  <si>
    <t>RDG WOODWINDS INC</t>
  </si>
  <si>
    <t>C&amp;C PAINTING CONTRACTORS INC</t>
  </si>
  <si>
    <t>T-SOLUTIONS CORP</t>
  </si>
  <si>
    <t>CELLTREAT SCIENTIFIC PRODUCTS LLC</t>
  </si>
  <si>
    <t>LOVING HUT</t>
  </si>
  <si>
    <t>MATTEK CORP</t>
  </si>
  <si>
    <t>SPI SUPPLIES</t>
  </si>
  <si>
    <t>TAMPA TOWN CAR</t>
  </si>
  <si>
    <t>ANGEL KENDRICK</t>
  </si>
  <si>
    <t>BAY STAGE LIGHTING CO INC</t>
  </si>
  <si>
    <t>HEAD S FLAGS INC</t>
  </si>
  <si>
    <t>MAYER ELECTRIC SUPPLY INC</t>
  </si>
  <si>
    <t>PYROTECNICO FX LLC</t>
  </si>
  <si>
    <t>ROBERT TODD MORRISON</t>
  </si>
  <si>
    <t>SCL HOLDINGS INC</t>
  </si>
  <si>
    <t>TRACE KINGHAM INC</t>
  </si>
  <si>
    <t>CORPORATE INTERIORS INC</t>
  </si>
  <si>
    <t>CROWN BATH HOLDINGS LLC</t>
  </si>
  <si>
    <t>REPORTING QUARTER:</t>
  </si>
  <si>
    <t>Q3 Spend by Department</t>
  </si>
  <si>
    <t>Jan</t>
  </si>
  <si>
    <t>Feb</t>
  </si>
  <si>
    <t>Mar</t>
  </si>
  <si>
    <t xml:space="preserve"> </t>
  </si>
  <si>
    <t>Total Spend</t>
  </si>
  <si>
    <t>CHAMELEON CUSTOM SOLUTIONS</t>
  </si>
  <si>
    <t>BLACK IN MARINE SCIENCE</t>
  </si>
  <si>
    <t>ADVANCED HPC</t>
  </si>
  <si>
    <t>AVIS BUDGET GROUP</t>
  </si>
  <si>
    <t>BATISTA CONSULTING SERVICES</t>
  </si>
  <si>
    <t>BIONIQUEST LAB SERVICES</t>
  </si>
  <si>
    <t>BOSTON BIOPRODUCTS</t>
  </si>
  <si>
    <t>BURLEY GROUP LLC</t>
  </si>
  <si>
    <t>CERTIFIED SLINGS INC</t>
  </si>
  <si>
    <t>CHEVRON CORPORATION</t>
  </si>
  <si>
    <t>DAVES WRITING RESEARCH &amp; CONSULTING</t>
  </si>
  <si>
    <t>DEFENDER INDUSTRIES INC</t>
  </si>
  <si>
    <t>EDCO AWARDS &amp; SPECIALTIES</t>
  </si>
  <si>
    <t>FAMILIES IN NEED OF DIRECTION INC</t>
  </si>
  <si>
    <t>FLINN SCIENTIFIC INC</t>
  </si>
  <si>
    <t>GENTARGET INC</t>
  </si>
  <si>
    <t>GLOBAL BUSINESS LOGISTIX LLC</t>
  </si>
  <si>
    <t>HERBALWISE LLC DBA INSIGHT WELLNESS WORK</t>
  </si>
  <si>
    <t>IZORA BULLOCK</t>
  </si>
  <si>
    <t>KEEP ST. PETE LIT INC</t>
  </si>
  <si>
    <t>LEE ANN KELLEY MD PC</t>
  </si>
  <si>
    <t>LETTS GO DIVING LLC</t>
  </si>
  <si>
    <t>MAGNOLIA CONSULTING LLC</t>
  </si>
  <si>
    <t>MORTON S GOURMET MARKET</t>
  </si>
  <si>
    <t>RED ROOT STRATEGIES</t>
  </si>
  <si>
    <t>ROCKETMAN ENTERPRISES</t>
  </si>
  <si>
    <t>ROSSETTI ASSOCIATES LLC</t>
  </si>
  <si>
    <t>SALLY DEE LLC</t>
  </si>
  <si>
    <t>SIGN AGE OF TAMPA BAY INC</t>
  </si>
  <si>
    <t>SUNCOAST PROMOTIONAL PRODUCTS INC</t>
  </si>
  <si>
    <t>SUPERIOR SPEECH THERAPY SERVICES LLC</t>
  </si>
  <si>
    <t>SWEET CREAM CO</t>
  </si>
  <si>
    <t>WHENTOWORK INC</t>
  </si>
  <si>
    <t>WORKPLACE SOUND SOLUTIONS LLC</t>
  </si>
  <si>
    <t>AWNCLEAN USA INC</t>
  </si>
  <si>
    <t>CATERING BY KATHY INC</t>
  </si>
  <si>
    <t>DIANE WILKINS PRODUCTIONS</t>
  </si>
  <si>
    <t>DIMENSIONAL IMPRESSION HOLDINGS INC</t>
  </si>
  <si>
    <t>ENCORE BROADCAST EQUIPMENT SALES INC</t>
  </si>
  <si>
    <t>SHERI DELUDOS &amp; ASSOCIATES INC</t>
  </si>
  <si>
    <t>TROPEX PLANT SALES LEASING MAINTENANCE</t>
  </si>
  <si>
    <t>ASTATECH INC</t>
  </si>
  <si>
    <t>CR MRIG CO</t>
  </si>
  <si>
    <t>CRYSTAL CHEM</t>
  </si>
  <si>
    <t>EPIGENTEK GROUP INC</t>
  </si>
  <si>
    <t>GENECOPOEIA INC</t>
  </si>
  <si>
    <t>NETMOTION SOFTWARE INC</t>
  </si>
  <si>
    <t>SAYO-ART LLC</t>
  </si>
  <si>
    <t>SHI INTERNATIONAL CORP</t>
  </si>
  <si>
    <t>MARTIN LITHOGRAPH INC</t>
  </si>
  <si>
    <t>FORESIGHT CONSTRUCTION GROUP INC</t>
  </si>
  <si>
    <t>FORESTRY SUPPLIERS</t>
  </si>
  <si>
    <t>GUY BROWN LLC</t>
  </si>
  <si>
    <t>HENRIQUEZ ELECTRIC CORP</t>
  </si>
  <si>
    <t>IMPACT COMPUTERS</t>
  </si>
  <si>
    <t>A&amp;G PHARMACEUTICAL</t>
  </si>
  <si>
    <t>ACI ALLOYS</t>
  </si>
  <si>
    <t>ACME HEIGHTS GLASS LLC</t>
  </si>
  <si>
    <t>AKOYA BIOSCIENCES INC</t>
  </si>
  <si>
    <t>AMERICAN INSTITUTE OF PHYSICS INC</t>
  </si>
  <si>
    <t>AQUATRAK CORP</t>
  </si>
  <si>
    <t>ASHLEY M. JONES</t>
  </si>
  <si>
    <t>ATHENS RESEARCH &amp; TECH</t>
  </si>
  <si>
    <t>ATLAS ORGANICS CU08 LLC</t>
  </si>
  <si>
    <t>B K INSTALLATIONS</t>
  </si>
  <si>
    <t>BERKSHIRE ASSOCIATES INC</t>
  </si>
  <si>
    <t>BETHYL LABS INC</t>
  </si>
  <si>
    <t>BIOCOLD</t>
  </si>
  <si>
    <t>BIRCHMORE GROUP INC</t>
  </si>
  <si>
    <t>BOATZINCS COM INC</t>
  </si>
  <si>
    <t>CAMPBELL SCIENTIFIC</t>
  </si>
  <si>
    <t>CATERING BY THE FAMILY</t>
  </si>
  <si>
    <t>CIRCLE K</t>
  </si>
  <si>
    <t>CONFERENCE TECHNOLOGIES INC</t>
  </si>
  <si>
    <t>E&amp;H STEEL CORP</t>
  </si>
  <si>
    <t>ELEMENTAR AMERICAS INC</t>
  </si>
  <si>
    <t>ETONBIO INC</t>
  </si>
  <si>
    <t>FABGENNIX INTERNATIONAL INC</t>
  </si>
  <si>
    <t>FAMILY PROMISE OF BREVARD</t>
  </si>
  <si>
    <t>FIVE STAR PIZZA</t>
  </si>
  <si>
    <t>GEOFFREY RYAN MARTIN</t>
  </si>
  <si>
    <t>GRAYSTONE GROUP ADVERTISING</t>
  </si>
  <si>
    <t>HYATT CORP</t>
  </si>
  <si>
    <t>IBM CORP</t>
  </si>
  <si>
    <t>ICAN SHINE INC</t>
  </si>
  <si>
    <t>IDEASTAGE PROMOTION</t>
  </si>
  <si>
    <t>INJECTIONAID INC</t>
  </si>
  <si>
    <t>ITALIANNIS</t>
  </si>
  <si>
    <t>JAMES ROBERT WHITE</t>
  </si>
  <si>
    <t>JAX</t>
  </si>
  <si>
    <t>LC SCIENCES LLC</t>
  </si>
  <si>
    <t>LUIGIS PIZZA KITCHEN</t>
  </si>
  <si>
    <t>MAXX DIGITAL INC</t>
  </si>
  <si>
    <t>MAZE ENGINEERS</t>
  </si>
  <si>
    <t>MAZZAROS ITALIAN MARKET</t>
  </si>
  <si>
    <t>MCTEMPO INVESTMENT DBA</t>
  </si>
  <si>
    <t>MIRUS BIO LLC</t>
  </si>
  <si>
    <t>NEW ENGLAND BIOLABS INC</t>
  </si>
  <si>
    <t>ONPAGE IDEAS INC</t>
  </si>
  <si>
    <t>OXFORD NANOIMAGING INC</t>
  </si>
  <si>
    <t>OXYGEN RESCUE CARE CENTERS OF AMERICA</t>
  </si>
  <si>
    <t>PACIFIC GYRE</t>
  </si>
  <si>
    <t>PENDRAGWN PRODUCTIONS LLC</t>
  </si>
  <si>
    <t>PEREZ ENGINEERING &amp; DEVELOPMENT INC</t>
  </si>
  <si>
    <t>POLYSCIENCES INC</t>
  </si>
  <si>
    <t>PRECISION MULTIPLE</t>
  </si>
  <si>
    <t>PROIMMUNE INC</t>
  </si>
  <si>
    <t>PUREBUTTONS COM LLC</t>
  </si>
  <si>
    <t>SEATRAC SYSTEMS INC</t>
  </si>
  <si>
    <t>SIMPLYANALYTICS INC</t>
  </si>
  <si>
    <t>SPOONFLOWER INC</t>
  </si>
  <si>
    <t>STABIL CONCRETE PAVERS LLC</t>
  </si>
  <si>
    <t>STELLAR SCIENTIFIC INC</t>
  </si>
  <si>
    <t>TARGET CORP</t>
  </si>
  <si>
    <t>TECLAB INC</t>
  </si>
  <si>
    <t>TECNIPLAST USA INC</t>
  </si>
  <si>
    <t>TELLY AWARDS</t>
  </si>
  <si>
    <t>TIA YOUNG IMAGE &amp; ETIQUETTE LLC</t>
  </si>
  <si>
    <t>TRADELINE INC</t>
  </si>
  <si>
    <t>TURBO VACUUM</t>
  </si>
  <si>
    <t>UNITED STATES BIOLOGICAL</t>
  </si>
  <si>
    <t>VICKERY &amp; CO</t>
  </si>
  <si>
    <t>WARREN C. LEIMBACH</t>
  </si>
  <si>
    <t>WHICH WICH INC</t>
  </si>
  <si>
    <t>WORLD CONFERENCE SERVICES</t>
  </si>
  <si>
    <t>CARROLL AIR SYSTEMS INC</t>
  </si>
  <si>
    <t>APOLLO SUNGUARD SYSTEMS INC</t>
  </si>
  <si>
    <t>COMPLETE HEARING SOLUTIONS LLC</t>
  </si>
  <si>
    <t>FLYMOTION LLC</t>
  </si>
  <si>
    <t>HELD &amp; HADDAD HOLDINGS LLC</t>
  </si>
  <si>
    <t>MAGNA PUBLICATIONS</t>
  </si>
  <si>
    <t>SOLUTION ONE MARITIME LLC</t>
  </si>
  <si>
    <t>STERLING INDEPENDENT SERVICES INC</t>
  </si>
  <si>
    <t>YACHTSAT CORP</t>
  </si>
  <si>
    <t>ATHLETIC DISTRICT FACILITIES</t>
  </si>
  <si>
    <t>BULLS VISION BROADCAST</t>
  </si>
  <si>
    <t>COM RESEARCH&amp;GRAD AFFAIRS SUPP</t>
  </si>
  <si>
    <t>COMMENCEMENT</t>
  </si>
  <si>
    <t>COMPUTER SCIENCE ENGINEERING</t>
  </si>
  <si>
    <t>COPH FACULTY AFFAIRS</t>
  </si>
  <si>
    <t>COTA PUBLIC ART</t>
  </si>
  <si>
    <t>DEANS OFFICE</t>
  </si>
  <si>
    <t>ENGR TECH SUPPORT SVCS</t>
  </si>
  <si>
    <t>FACULTY LEAD PROGRAMS</t>
  </si>
  <si>
    <t>HEALTH LIBRARIES</t>
  </si>
  <si>
    <t>HISTORY</t>
  </si>
  <si>
    <t>INNOVATIVE EDUCATION</t>
  </si>
  <si>
    <t>IT - CENTRAL ADMINISTRATION</t>
  </si>
  <si>
    <t>IT - INFORMATION SECURITY</t>
  </si>
  <si>
    <t>MARKETING</t>
  </si>
  <si>
    <t>SAR BOOKSTORE</t>
  </si>
  <si>
    <t>SAR CUSTODIAL</t>
  </si>
  <si>
    <t>SAR MAINTENANCE</t>
  </si>
  <si>
    <t>SECURITY ADMINISTRATION</t>
  </si>
  <si>
    <t>STP ACCOUNTING</t>
  </si>
  <si>
    <t>STP CAMPUS COMPUTING</t>
  </si>
  <si>
    <t>STP INFO SYSTEMS &amp; DECISION SC</t>
  </si>
  <si>
    <t>STP STUDENT DISABILITY SERVCES</t>
  </si>
  <si>
    <t>STP VISUAL ARTS/GRAPHIC DESIGN</t>
  </si>
  <si>
    <t>UNDERGRADUATE ADVISING</t>
  </si>
  <si>
    <t>UNIV LIB RESOURCE SHARING-ACC</t>
  </si>
  <si>
    <t>WOMEN'S &amp; GENDER STUDIES</t>
  </si>
  <si>
    <t>WSMR-FM</t>
  </si>
  <si>
    <t>USF Football Center</t>
  </si>
  <si>
    <t>CWJ Universal</t>
  </si>
  <si>
    <t>Mission Critical Solutions</t>
  </si>
  <si>
    <t>Horus Construction Services, Inc.</t>
  </si>
  <si>
    <t>Liberty Concrete</t>
  </si>
  <si>
    <t>Aerial innovations</t>
  </si>
  <si>
    <t>Loyal Waterproofing</t>
  </si>
  <si>
    <t xml:space="preserve">Q3 Spend by CBE Supplier </t>
  </si>
  <si>
    <t>(*for Q3 only*)</t>
  </si>
  <si>
    <t>Albritton Solutions LLC dba Sir Speedy</t>
  </si>
  <si>
    <t>Jason's Hauling (under Alto Construction)</t>
  </si>
  <si>
    <t>L. S. Curb Service, Inc. (under Alto Construction)</t>
  </si>
  <si>
    <t>Mayer Elecric (under APG)</t>
  </si>
  <si>
    <t>Bay Coffee &amp; Tea (under Aramark)</t>
  </si>
  <si>
    <t>Ceco Concrete</t>
  </si>
  <si>
    <t>Hile's Curtain Specialties</t>
  </si>
  <si>
    <t>J&amp;J Dynamic Cleaners</t>
  </si>
  <si>
    <t>Level Line Interiors, Inc.</t>
  </si>
  <si>
    <t>ABTECH Engineering (under Morrow Steel)</t>
  </si>
  <si>
    <t>Optional Solutions</t>
  </si>
  <si>
    <t>Ram Tool &amp; Supply Co.</t>
  </si>
  <si>
    <t>DuCon Plumbing (under Randall Construction)</t>
  </si>
  <si>
    <t>RW Harris</t>
  </si>
  <si>
    <t>Through Q3 Tier 2 Spend (FY 21-22)</t>
  </si>
  <si>
    <t>Overall Total</t>
  </si>
  <si>
    <t>Q3 FY 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</si>
</sst>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  <numFmt numFmtId="165" formatCode="m/d/yy;@"/>
    <numFmt numFmtId="166" formatCode="_(* #,##0_);_(* \(#,##0\);_(* &quot;-&quot;??_);_(@_)"/>
    <numFmt numFmtId="167" formatCode="\$#,##0.00"/>
    <numFmt numFmtId="168" formatCode="0.000%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mbria"/>
      <family val="2"/>
      <scheme val="major"/>
    </font>
    <font>
      <b/>
      <sz val="12"/>
      <color theme="1"/>
      <name val="Cambria"/>
      <family val="2"/>
      <scheme val="maj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Arial"/>
      <family val="2"/>
    </font>
    <font>
      <i/>
      <sz val="11"/>
      <color theme="1"/>
      <name val="Arial"/>
      <family val="2"/>
    </font>
    <font>
      <sz val="18"/>
      <color theme="1"/>
      <name val="Calibri"/>
      <family val="2"/>
      <scheme val="minor"/>
    </font>
    <font>
      <b/>
      <sz val="12"/>
      <color theme="1" tint="0.499984740745262"/>
      <name val="Arial"/>
      <family val="2"/>
    </font>
    <font>
      <i/>
      <sz val="10"/>
      <color theme="1" tint="0.499984740745262"/>
      <name val="Arial"/>
      <family val="2"/>
    </font>
    <font>
      <sz val="11"/>
      <color theme="1"/>
      <name val="Cambria"/>
      <family val="2"/>
      <scheme val="major"/>
    </font>
    <font>
      <b/>
      <u val="singleAccounting"/>
      <sz val="12"/>
      <color theme="1" tint="0.499984740745262"/>
      <name val="Arial"/>
      <family val="2"/>
    </font>
    <font>
      <sz val="11"/>
      <color theme="0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mbria"/>
      <family val="1"/>
    </font>
    <font>
      <sz val="12"/>
      <color theme="1" tint="0.499984740745262"/>
      <name val="Arial"/>
      <family val="2"/>
    </font>
    <font>
      <sz val="11"/>
      <color rgb="FF000000"/>
      <name val="Cambria"/>
      <family val="1"/>
    </font>
    <font>
      <b/>
      <sz val="16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CF12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4F78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9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54">
    <xf numFmtId="0" fontId="0" fillId="0" borderId="0" xfId="0"/>
    <xf numFmtId="0" fontId="0" fillId="0" borderId="2" xfId="0" applyBorder="1"/>
    <xf numFmtId="0" fontId="1" fillId="0" borderId="6" xfId="0" applyFont="1" applyBorder="1"/>
    <xf numFmtId="0" fontId="1" fillId="2" borderId="2" xfId="0" applyFont="1" applyFill="1" applyBorder="1"/>
    <xf numFmtId="0" fontId="1" fillId="3" borderId="2" xfId="0" applyFont="1" applyFill="1" applyBorder="1"/>
    <xf numFmtId="0" fontId="0" fillId="3" borderId="5" xfId="0" applyFont="1" applyFill="1" applyBorder="1"/>
    <xf numFmtId="0" fontId="1" fillId="3" borderId="8" xfId="0" applyFont="1" applyFill="1" applyBorder="1"/>
    <xf numFmtId="0" fontId="3" fillId="5" borderId="14" xfId="0" applyFont="1" applyFill="1" applyBorder="1"/>
    <xf numFmtId="0" fontId="3" fillId="5" borderId="12" xfId="0" applyFont="1" applyFill="1" applyBorder="1"/>
    <xf numFmtId="0" fontId="1" fillId="3" borderId="0" xfId="0" applyFont="1" applyFill="1" applyBorder="1"/>
    <xf numFmtId="0" fontId="1" fillId="3" borderId="12" xfId="0" applyFont="1" applyFill="1" applyBorder="1"/>
    <xf numFmtId="0" fontId="1" fillId="3" borderId="9" xfId="0" applyFont="1" applyFill="1" applyBorder="1"/>
    <xf numFmtId="0" fontId="0" fillId="0" borderId="0" xfId="0" applyFont="1"/>
    <xf numFmtId="0" fontId="0" fillId="4" borderId="1" xfId="0" applyFont="1" applyFill="1" applyBorder="1"/>
    <xf numFmtId="0" fontId="0" fillId="5" borderId="13" xfId="0" applyFont="1" applyFill="1" applyBorder="1"/>
    <xf numFmtId="0" fontId="0" fillId="4" borderId="6" xfId="0" applyFont="1" applyFill="1" applyBorder="1"/>
    <xf numFmtId="0" fontId="4" fillId="0" borderId="2" xfId="0" applyFont="1" applyBorder="1"/>
    <xf numFmtId="164" fontId="0" fillId="0" borderId="1" xfId="0" applyNumberFormat="1" applyFont="1" applyBorder="1"/>
    <xf numFmtId="0" fontId="1" fillId="6" borderId="2" xfId="0" applyFont="1" applyFill="1" applyBorder="1"/>
    <xf numFmtId="9" fontId="0" fillId="0" borderId="1" xfId="1" applyFont="1" applyBorder="1"/>
    <xf numFmtId="43" fontId="0" fillId="2" borderId="3" xfId="0" applyNumberFormat="1" applyFont="1" applyFill="1" applyBorder="1"/>
    <xf numFmtId="0" fontId="0" fillId="0" borderId="5" xfId="0" applyFont="1" applyBorder="1"/>
    <xf numFmtId="0" fontId="0" fillId="5" borderId="6" xfId="0" applyFont="1" applyFill="1" applyBorder="1"/>
    <xf numFmtId="0" fontId="7" fillId="0" borderId="0" xfId="0" applyFont="1"/>
    <xf numFmtId="0" fontId="8" fillId="7" borderId="0" xfId="0" applyFont="1" applyFill="1"/>
    <xf numFmtId="0" fontId="7" fillId="9" borderId="0" xfId="0" applyFont="1" applyFill="1"/>
    <xf numFmtId="0" fontId="0" fillId="9" borderId="0" xfId="0" applyFill="1"/>
    <xf numFmtId="44" fontId="0" fillId="0" borderId="0" xfId="3" applyFont="1"/>
    <xf numFmtId="44" fontId="0" fillId="3" borderId="10" xfId="3" applyFont="1" applyFill="1" applyBorder="1"/>
    <xf numFmtId="44" fontId="0" fillId="3" borderId="12" xfId="3" applyFont="1" applyFill="1" applyBorder="1"/>
    <xf numFmtId="44" fontId="3" fillId="5" borderId="12" xfId="3" applyFont="1" applyFill="1" applyBorder="1"/>
    <xf numFmtId="44" fontId="1" fillId="0" borderId="1" xfId="3" applyFont="1" applyBorder="1"/>
    <xf numFmtId="44" fontId="0" fillId="0" borderId="1" xfId="3" applyFont="1" applyBorder="1"/>
    <xf numFmtId="44" fontId="1" fillId="0" borderId="6" xfId="3" applyFont="1" applyBorder="1"/>
    <xf numFmtId="44" fontId="0" fillId="0" borderId="1" xfId="3" applyFont="1" applyFill="1" applyBorder="1"/>
    <xf numFmtId="44" fontId="0" fillId="0" borderId="3" xfId="3" applyFont="1" applyFill="1" applyBorder="1"/>
    <xf numFmtId="44" fontId="5" fillId="0" borderId="1" xfId="3" applyFont="1" applyBorder="1"/>
    <xf numFmtId="44" fontId="5" fillId="0" borderId="1" xfId="3" applyFont="1" applyFill="1" applyBorder="1"/>
    <xf numFmtId="44" fontId="0" fillId="5" borderId="10" xfId="3" applyFont="1" applyFill="1" applyBorder="1"/>
    <xf numFmtId="44" fontId="0" fillId="0" borderId="0" xfId="3" applyNumberFormat="1" applyFont="1"/>
    <xf numFmtId="44" fontId="3" fillId="5" borderId="12" xfId="3" applyNumberFormat="1" applyFont="1" applyFill="1" applyBorder="1"/>
    <xf numFmtId="1" fontId="0" fillId="3" borderId="3" xfId="0" applyNumberFormat="1" applyFont="1" applyFill="1" applyBorder="1"/>
    <xf numFmtId="1" fontId="0" fillId="2" borderId="3" xfId="0" applyNumberFormat="1" applyFont="1" applyFill="1" applyBorder="1"/>
    <xf numFmtId="9" fontId="0" fillId="0" borderId="5" xfId="1" applyFont="1" applyBorder="1"/>
    <xf numFmtId="44" fontId="0" fillId="0" borderId="5" xfId="3" applyFont="1" applyBorder="1"/>
    <xf numFmtId="9" fontId="0" fillId="0" borderId="4" xfId="1" applyFont="1" applyBorder="1"/>
    <xf numFmtId="9" fontId="0" fillId="0" borderId="15" xfId="1" applyFont="1" applyBorder="1"/>
    <xf numFmtId="9" fontId="0" fillId="0" borderId="8" xfId="1" applyFont="1" applyBorder="1"/>
    <xf numFmtId="0" fontId="1" fillId="3" borderId="6" xfId="0" applyFont="1" applyFill="1" applyBorder="1"/>
    <xf numFmtId="9" fontId="1" fillId="0" borderId="1" xfId="1" applyFont="1" applyFill="1" applyBorder="1"/>
    <xf numFmtId="0" fontId="12" fillId="3" borderId="1" xfId="0" applyFont="1" applyFill="1" applyBorder="1"/>
    <xf numFmtId="0" fontId="12" fillId="3" borderId="8" xfId="0" applyFont="1" applyFill="1" applyBorder="1"/>
    <xf numFmtId="0" fontId="12" fillId="3" borderId="6" xfId="0" applyFont="1" applyFill="1" applyBorder="1"/>
    <xf numFmtId="9" fontId="5" fillId="0" borderId="1" xfId="1" applyFont="1" applyBorder="1"/>
    <xf numFmtId="9" fontId="5" fillId="0" borderId="0" xfId="1" applyFont="1" applyBorder="1"/>
    <xf numFmtId="9" fontId="14" fillId="5" borderId="1" xfId="1" applyFont="1" applyFill="1" applyBorder="1" applyAlignment="1">
      <alignment wrapText="1"/>
    </xf>
    <xf numFmtId="9" fontId="5" fillId="0" borderId="1" xfId="1" applyFont="1" applyBorder="1" applyAlignment="1">
      <alignment wrapText="1"/>
    </xf>
    <xf numFmtId="9" fontId="5" fillId="0" borderId="8" xfId="1" applyFont="1" applyBorder="1" applyAlignment="1">
      <alignment wrapText="1"/>
    </xf>
    <xf numFmtId="9" fontId="5" fillId="0" borderId="1" xfId="1" applyFont="1" applyFill="1" applyBorder="1"/>
    <xf numFmtId="0" fontId="1" fillId="0" borderId="0" xfId="0" applyFont="1"/>
    <xf numFmtId="44" fontId="1" fillId="0" borderId="0" xfId="0" applyNumberFormat="1" applyFont="1"/>
    <xf numFmtId="44" fontId="1" fillId="0" borderId="0" xfId="3" applyFont="1" applyAlignment="1">
      <alignment horizontal="center"/>
    </xf>
    <xf numFmtId="0" fontId="15" fillId="10" borderId="0" xfId="0" applyFont="1" applyFill="1"/>
    <xf numFmtId="44" fontId="15" fillId="10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8" fontId="5" fillId="0" borderId="1" xfId="1" applyNumberFormat="1" applyFont="1" applyBorder="1"/>
    <xf numFmtId="0" fontId="0" fillId="4" borderId="1" xfId="0" applyFill="1" applyBorder="1"/>
    <xf numFmtId="0" fontId="0" fillId="5" borderId="8" xfId="0" applyFill="1" applyBorder="1"/>
    <xf numFmtId="0" fontId="0" fillId="3" borderId="4" xfId="0" applyFill="1" applyBorder="1"/>
    <xf numFmtId="0" fontId="0" fillId="3" borderId="13" xfId="0" applyFill="1" applyBorder="1"/>
    <xf numFmtId="0" fontId="0" fillId="3" borderId="10" xfId="0" applyFill="1" applyBorder="1"/>
    <xf numFmtId="0" fontId="0" fillId="4" borderId="11" xfId="0" applyFill="1" applyBorder="1"/>
    <xf numFmtId="0" fontId="0" fillId="5" borderId="5" xfId="0" applyFill="1" applyBorder="1"/>
    <xf numFmtId="0" fontId="0" fillId="3" borderId="14" xfId="0" applyFill="1" applyBorder="1"/>
    <xf numFmtId="0" fontId="0" fillId="3" borderId="12" xfId="0" applyFill="1" applyBorder="1"/>
    <xf numFmtId="0" fontId="0" fillId="4" borderId="12" xfId="0" applyFill="1" applyBorder="1"/>
    <xf numFmtId="0" fontId="0" fillId="0" borderId="5" xfId="0" applyBorder="1"/>
    <xf numFmtId="0" fontId="0" fillId="3" borderId="5" xfId="0" applyFill="1" applyBorder="1"/>
    <xf numFmtId="0" fontId="0" fillId="5" borderId="13" xfId="0" applyFill="1" applyBorder="1"/>
    <xf numFmtId="0" fontId="1" fillId="3" borderId="0" xfId="0" applyFont="1" applyFill="1"/>
    <xf numFmtId="0" fontId="0" fillId="4" borderId="6" xfId="0" applyFill="1" applyBorder="1"/>
    <xf numFmtId="0" fontId="0" fillId="5" borderId="6" xfId="0" applyFill="1" applyBorder="1"/>
    <xf numFmtId="44" fontId="5" fillId="0" borderId="6" xfId="3" applyFont="1" applyBorder="1"/>
    <xf numFmtId="0" fontId="0" fillId="0" borderId="1" xfId="0" applyBorder="1"/>
    <xf numFmtId="1" fontId="0" fillId="3" borderId="3" xfId="0" applyNumberFormat="1" applyFill="1" applyBorder="1"/>
    <xf numFmtId="44" fontId="0" fillId="0" borderId="3" xfId="0" applyNumberFormat="1" applyBorder="1"/>
    <xf numFmtId="0" fontId="0" fillId="2" borderId="3" xfId="0" applyFill="1" applyBorder="1"/>
    <xf numFmtId="1" fontId="0" fillId="2" borderId="3" xfId="0" applyNumberFormat="1" applyFill="1" applyBorder="1"/>
    <xf numFmtId="0" fontId="0" fillId="3" borderId="3" xfId="0" applyFill="1" applyBorder="1"/>
    <xf numFmtId="44" fontId="5" fillId="0" borderId="0" xfId="3" applyFont="1" applyBorder="1"/>
    <xf numFmtId="0" fontId="0" fillId="4" borderId="2" xfId="0" applyFill="1" applyBorder="1"/>
    <xf numFmtId="166" fontId="0" fillId="2" borderId="3" xfId="0" applyNumberFormat="1" applyFill="1" applyBorder="1"/>
    <xf numFmtId="43" fontId="0" fillId="2" borderId="3" xfId="0" applyNumberFormat="1" applyFill="1" applyBorder="1"/>
    <xf numFmtId="164" fontId="0" fillId="0" borderId="1" xfId="0" applyNumberFormat="1" applyBorder="1"/>
    <xf numFmtId="0" fontId="1" fillId="0" borderId="2" xfId="0" applyFont="1" applyBorder="1"/>
    <xf numFmtId="0" fontId="0" fillId="0" borderId="3" xfId="0" applyBorder="1"/>
    <xf numFmtId="1" fontId="0" fillId="6" borderId="3" xfId="0" applyNumberFormat="1" applyFill="1" applyBorder="1"/>
    <xf numFmtId="166" fontId="0" fillId="6" borderId="3" xfId="0" applyNumberFormat="1" applyFill="1" applyBorder="1"/>
    <xf numFmtId="43" fontId="0" fillId="6" borderId="3" xfId="0" applyNumberFormat="1" applyFill="1" applyBorder="1"/>
    <xf numFmtId="4" fontId="0" fillId="0" borderId="0" xfId="0" applyNumberFormat="1"/>
    <xf numFmtId="1" fontId="0" fillId="3" borderId="5" xfId="0" applyNumberFormat="1" applyFill="1" applyBorder="1"/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67" fontId="0" fillId="0" borderId="0" xfId="0" applyNumberFormat="1"/>
    <xf numFmtId="44" fontId="1" fillId="0" borderId="1" xfId="3" applyFont="1" applyFill="1" applyBorder="1"/>
    <xf numFmtId="0" fontId="18" fillId="0" borderId="0" xfId="0" applyFont="1"/>
    <xf numFmtId="43" fontId="19" fillId="0" borderId="0" xfId="4" applyFont="1" applyFill="1" applyAlignment="1"/>
    <xf numFmtId="43" fontId="20" fillId="0" borderId="0" xfId="4" applyFont="1" applyFill="1" applyAlignment="1"/>
    <xf numFmtId="0" fontId="21" fillId="0" borderId="0" xfId="0" applyFont="1" applyFill="1" applyProtection="1">
      <protection locked="0"/>
    </xf>
    <xf numFmtId="43" fontId="22" fillId="0" borderId="0" xfId="4" applyFont="1" applyFill="1" applyAlignment="1"/>
    <xf numFmtId="43" fontId="19" fillId="11" borderId="16" xfId="4" applyFont="1" applyFill="1" applyBorder="1" applyAlignment="1"/>
    <xf numFmtId="44" fontId="0" fillId="0" borderId="0" xfId="3" applyFont="1" applyFill="1"/>
    <xf numFmtId="44" fontId="5" fillId="0" borderId="1" xfId="3" applyNumberFormat="1" applyFont="1" applyBorder="1"/>
    <xf numFmtId="0" fontId="6" fillId="0" borderId="0" xfId="0" applyFont="1"/>
    <xf numFmtId="44" fontId="1" fillId="0" borderId="0" xfId="3" applyFont="1"/>
    <xf numFmtId="44" fontId="0" fillId="0" borderId="9" xfId="3" applyFont="1" applyFill="1" applyBorder="1"/>
    <xf numFmtId="1" fontId="0" fillId="3" borderId="9" xfId="0" applyNumberFormat="1" applyFill="1" applyBorder="1"/>
    <xf numFmtId="44" fontId="23" fillId="10" borderId="0" xfId="3" applyFont="1" applyFill="1"/>
    <xf numFmtId="0" fontId="23" fillId="10" borderId="0" xfId="0" applyFont="1" applyFill="1" applyAlignment="1">
      <alignment horizontal="left"/>
    </xf>
    <xf numFmtId="0" fontId="23" fillId="10" borderId="0" xfId="0" pivotButton="1" applyFont="1" applyFill="1"/>
    <xf numFmtId="44" fontId="15" fillId="10" borderId="0" xfId="3" applyFont="1" applyFill="1" applyAlignment="1">
      <alignment horizontal="center"/>
    </xf>
    <xf numFmtId="0" fontId="24" fillId="0" borderId="0" xfId="0" applyFont="1" applyFill="1" applyProtection="1">
      <protection locked="0"/>
    </xf>
    <xf numFmtId="9" fontId="24" fillId="0" borderId="0" xfId="1" applyFont="1" applyFill="1" applyProtection="1">
      <protection locked="0"/>
    </xf>
    <xf numFmtId="0" fontId="18" fillId="0" borderId="0" xfId="0" applyFont="1" applyAlignment="1"/>
    <xf numFmtId="43" fontId="21" fillId="0" borderId="0" xfId="4" applyFont="1" applyFill="1" applyAlignment="1" applyProtection="1">
      <protection locked="0"/>
    </xf>
    <xf numFmtId="8" fontId="24" fillId="0" borderId="0" xfId="0" applyNumberFormat="1" applyFont="1" applyAlignment="1"/>
    <xf numFmtId="43" fontId="21" fillId="11" borderId="16" xfId="4" applyFont="1" applyFill="1" applyBorder="1" applyAlignment="1" applyProtection="1">
      <protection locked="0"/>
    </xf>
    <xf numFmtId="0" fontId="27" fillId="0" borderId="0" xfId="0" applyFont="1" applyFill="1" applyAlignment="1">
      <alignment horizontal="left" vertical="top" wrapText="1"/>
    </xf>
    <xf numFmtId="44" fontId="21" fillId="0" borderId="0" xfId="3" applyFont="1" applyFill="1" applyAlignment="1" applyProtection="1">
      <protection locked="0"/>
    </xf>
    <xf numFmtId="43" fontId="28" fillId="0" borderId="0" xfId="4" applyFont="1" applyFill="1" applyAlignment="1"/>
    <xf numFmtId="43" fontId="5" fillId="0" borderId="0" xfId="4" applyFont="1" applyAlignment="1"/>
    <xf numFmtId="44" fontId="29" fillId="0" borderId="0" xfId="3" applyFont="1" applyFill="1" applyBorder="1" applyAlignment="1">
      <alignment horizontal="left" vertical="top" indent="1" shrinkToFit="1"/>
    </xf>
    <xf numFmtId="44" fontId="29" fillId="0" borderId="0" xfId="3" applyFont="1" applyFill="1" applyAlignment="1">
      <alignment horizontal="left" vertical="top" indent="1" shrinkToFit="1"/>
    </xf>
    <xf numFmtId="44" fontId="24" fillId="0" borderId="0" xfId="3" applyFont="1" applyFill="1" applyAlignment="1" applyProtection="1">
      <protection locked="0"/>
    </xf>
    <xf numFmtId="8" fontId="0" fillId="0" borderId="0" xfId="0" applyNumberFormat="1"/>
    <xf numFmtId="44" fontId="24" fillId="0" borderId="0" xfId="0" applyNumberFormat="1" applyFont="1"/>
    <xf numFmtId="8" fontId="24" fillId="0" borderId="0" xfId="0" applyNumberFormat="1" applyFont="1"/>
    <xf numFmtId="44" fontId="24" fillId="11" borderId="11" xfId="0" applyNumberFormat="1" applyFont="1" applyFill="1" applyBorder="1"/>
    <xf numFmtId="9" fontId="30" fillId="9" borderId="0" xfId="1" applyFont="1" applyFill="1"/>
    <xf numFmtId="0" fontId="6" fillId="7" borderId="0" xfId="0" applyFont="1" applyFill="1" applyAlignment="1">
      <alignment horizontal="center"/>
    </xf>
    <xf numFmtId="0" fontId="9" fillId="8" borderId="0" xfId="0" applyFont="1" applyFill="1"/>
    <xf numFmtId="0" fontId="10" fillId="8" borderId="0" xfId="0" applyFont="1" applyFill="1" applyProtection="1">
      <protection locked="0"/>
    </xf>
    <xf numFmtId="0" fontId="11" fillId="8" borderId="0" xfId="2" applyFill="1" applyProtection="1">
      <protection locked="0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3" fillId="5" borderId="8" xfId="0" applyFont="1" applyFill="1" applyBorder="1" applyAlignment="1">
      <alignment horizontal="center" wrapText="1"/>
    </xf>
    <xf numFmtId="0" fontId="13" fillId="5" borderId="6" xfId="0" applyFont="1" applyFill="1" applyBorder="1" applyAlignment="1">
      <alignment horizontal="center" wrapText="1"/>
    </xf>
    <xf numFmtId="165" fontId="10" fillId="8" borderId="0" xfId="0" applyNumberFormat="1" applyFont="1" applyFill="1" applyAlignment="1" applyProtection="1">
      <alignment horizontal="left"/>
      <protection locked="0"/>
    </xf>
    <xf numFmtId="0" fontId="2" fillId="3" borderId="13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5" fillId="10" borderId="0" xfId="0" applyFont="1" applyFill="1" applyAlignment="1">
      <alignment horizontal="center" vertical="center"/>
    </xf>
    <xf numFmtId="0" fontId="26" fillId="10" borderId="0" xfId="0" applyFont="1" applyFill="1" applyAlignment="1">
      <alignment horizontal="center" vertical="center"/>
    </xf>
    <xf numFmtId="0" fontId="15" fillId="10" borderId="0" xfId="0" applyFont="1" applyFill="1" applyAlignment="1">
      <alignment horizontal="center" vertical="center"/>
    </xf>
  </cellXfs>
  <cellStyles count="5">
    <cellStyle name="Comma" xfId="4" builtinId="3"/>
    <cellStyle name="Currency" xfId="3" builtinId="4"/>
    <cellStyle name="Hyperlink" xfId="2" builtinId="8"/>
    <cellStyle name="Normal" xfId="0" builtinId="0"/>
    <cellStyle name="Percent" xfId="1" builtinId="5"/>
  </cellStyles>
  <dxfs count="15">
    <dxf>
      <font>
        <color theme="0"/>
      </font>
    </dxf>
    <dxf>
      <font>
        <color theme="0"/>
      </font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ont>
        <b/>
      </font>
      <numFmt numFmtId="34" formatCode="_(&quot;$&quot;* #,##0.00_);_(&quot;$&quot;* \(#,##0.00\);_(&quot;$&quot;* &quot;-&quot;??_);_(@_)"/>
    </dxf>
    <dxf>
      <font>
        <b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</font>
    </dxf>
    <dxf>
      <font>
        <b/>
      </font>
    </dxf>
    <dxf>
      <font>
        <b/>
      </font>
    </dxf>
  </dxfs>
  <tableStyles count="0" defaultTableStyle="TableStyleMedium9" defaultPivotStyle="PivotStyleLight16"/>
  <colors>
    <mruColors>
      <color rgb="FFF4F789"/>
      <color rgb="FFECF1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19050</xdr:rowOff>
    </xdr:from>
    <xdr:to>
      <xdr:col>5</xdr:col>
      <xdr:colOff>5292</xdr:colOff>
      <xdr:row>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7908151-0368-4EB0-A36E-88B38A9BADAA}"/>
            </a:ext>
          </a:extLst>
        </xdr:cNvPr>
        <xdr:cNvSpPr txBox="1"/>
      </xdr:nvSpPr>
      <xdr:spPr>
        <a:xfrm>
          <a:off x="9526" y="19050"/>
          <a:ext cx="6344178" cy="1323975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/>
        <a:lstStyle/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UNIVERSITY OF SOUTH FLORIDA</a:t>
          </a:r>
        </a:p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OFFICE</a:t>
          </a:r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 OF SUPPLIER DIVERSITY </a:t>
          </a:r>
        </a:p>
        <a:p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SPEND REPORTING FORM</a:t>
          </a:r>
        </a:p>
      </xdr:txBody>
    </xdr:sp>
    <xdr:clientData/>
  </xdr:twoCellAnchor>
  <xdr:twoCellAnchor editAs="oneCell">
    <xdr:from>
      <xdr:col>1</xdr:col>
      <xdr:colOff>619127</xdr:colOff>
      <xdr:row>1</xdr:row>
      <xdr:rowOff>26458</xdr:rowOff>
    </xdr:from>
    <xdr:to>
      <xdr:col>5</xdr:col>
      <xdr:colOff>487361</xdr:colOff>
      <xdr:row>5</xdr:row>
      <xdr:rowOff>411692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28F443C-EE4C-4062-9593-A4342C437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9977" y="207433"/>
          <a:ext cx="3221034" cy="11091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19050</xdr:rowOff>
    </xdr:from>
    <xdr:to>
      <xdr:col>5</xdr:col>
      <xdr:colOff>5292</xdr:colOff>
      <xdr:row>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FEF4805-85F5-4C05-A079-709C913D7DCB}"/>
            </a:ext>
          </a:extLst>
        </xdr:cNvPr>
        <xdr:cNvSpPr txBox="1"/>
      </xdr:nvSpPr>
      <xdr:spPr>
        <a:xfrm>
          <a:off x="9526" y="19050"/>
          <a:ext cx="5434541" cy="1371600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/>
        <a:lstStyle/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UNIVERSITY OF SOUTH FLORIDA</a:t>
          </a:r>
        </a:p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OFFICE</a:t>
          </a:r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 OF SUPPLIER DIVERSITY </a:t>
          </a:r>
        </a:p>
        <a:p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SPEND REPORTING FORM</a:t>
          </a:r>
        </a:p>
      </xdr:txBody>
    </xdr:sp>
    <xdr:clientData/>
  </xdr:twoCellAnchor>
  <xdr:twoCellAnchor editAs="oneCell">
    <xdr:from>
      <xdr:col>1</xdr:col>
      <xdr:colOff>619127</xdr:colOff>
      <xdr:row>1</xdr:row>
      <xdr:rowOff>26458</xdr:rowOff>
    </xdr:from>
    <xdr:to>
      <xdr:col>5</xdr:col>
      <xdr:colOff>487361</xdr:colOff>
      <xdr:row>5</xdr:row>
      <xdr:rowOff>411692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6389B28-29A6-4C81-A0AD-EF1543E4A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0427" y="216958"/>
          <a:ext cx="3012014" cy="11472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84114</xdr:colOff>
      <xdr:row>22</xdr:row>
      <xdr:rowOff>81402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856DDF-6A04-4371-8A59-719251327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85714" cy="410476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21</xdr:col>
      <xdr:colOff>207924</xdr:colOff>
      <xdr:row>46</xdr:row>
      <xdr:rowOff>125166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63A0835-D92D-442C-A22F-B4F988163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023360"/>
          <a:ext cx="13009524" cy="45142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beckford\AppData\Local\Microsoft\Windows\INetCache\Content.Outlook\TXGES46H\(Updated)%20Diversity%20Dept%20Spend%20Summary%20FY%2019-20%20(P-Car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Y 19-20 Summary"/>
      <sheetName val="Spend by Department"/>
      <sheetName val="Jun Summary Report "/>
      <sheetName val="May Summary Report "/>
      <sheetName val="Apr Summary Report"/>
      <sheetName val="Mar Summary Report"/>
      <sheetName val="Feb Summary Report "/>
      <sheetName val="Jan Summary Report"/>
      <sheetName val="Dec Summary Report"/>
      <sheetName val="Nov Summary Report  "/>
      <sheetName val="Oct Summary Report "/>
      <sheetName val="Sept Summary Report"/>
      <sheetName val="Aug Summary Report "/>
      <sheetName val="July Summary Report"/>
    </sheetNames>
    <sheetDataSet>
      <sheetData sheetId="0" refreshError="1"/>
      <sheetData sheetId="1" refreshError="1"/>
      <sheetData sheetId="2" refreshError="1"/>
      <sheetData sheetId="3">
        <row r="18">
          <cell r="F18">
            <v>0</v>
          </cell>
          <cell r="H18">
            <v>9172.86</v>
          </cell>
        </row>
        <row r="19">
          <cell r="H19">
            <v>27210.84</v>
          </cell>
        </row>
        <row r="20">
          <cell r="F20">
            <v>0</v>
          </cell>
          <cell r="H20">
            <v>3723.38</v>
          </cell>
        </row>
        <row r="21">
          <cell r="F21">
            <v>0</v>
          </cell>
          <cell r="H21">
            <v>84823.5</v>
          </cell>
        </row>
        <row r="22">
          <cell r="F22">
            <v>0</v>
          </cell>
          <cell r="H22">
            <v>3872.77</v>
          </cell>
        </row>
        <row r="23">
          <cell r="F23">
            <v>0</v>
          </cell>
          <cell r="H23">
            <v>216982.09</v>
          </cell>
        </row>
        <row r="24">
          <cell r="H24">
            <v>552.61</v>
          </cell>
        </row>
        <row r="26">
          <cell r="I26" t="e">
            <v>#REF!</v>
          </cell>
          <cell r="J26" t="e">
            <v>#REF!</v>
          </cell>
        </row>
      </sheetData>
      <sheetData sheetId="4">
        <row r="18">
          <cell r="F18">
            <v>0</v>
          </cell>
          <cell r="H18">
            <v>5903.27</v>
          </cell>
        </row>
        <row r="19">
          <cell r="H19">
            <v>4216.0600000000004</v>
          </cell>
        </row>
        <row r="20">
          <cell r="F20">
            <v>0</v>
          </cell>
          <cell r="H20">
            <v>19408.21</v>
          </cell>
        </row>
        <row r="21">
          <cell r="F21">
            <v>0</v>
          </cell>
          <cell r="H21">
            <v>47867.39</v>
          </cell>
        </row>
        <row r="22">
          <cell r="F22">
            <v>0</v>
          </cell>
          <cell r="H22">
            <v>3083.64</v>
          </cell>
        </row>
        <row r="23">
          <cell r="F23">
            <v>0</v>
          </cell>
          <cell r="H23">
            <v>250000.76</v>
          </cell>
        </row>
        <row r="24">
          <cell r="H24">
            <v>4132.49</v>
          </cell>
        </row>
        <row r="26">
          <cell r="I26" t="e">
            <v>#REF!</v>
          </cell>
          <cell r="J26" t="e">
            <v>#REF!</v>
          </cell>
        </row>
      </sheetData>
      <sheetData sheetId="5">
        <row r="18">
          <cell r="F18">
            <v>0</v>
          </cell>
          <cell r="H18">
            <v>20101.5</v>
          </cell>
        </row>
        <row r="19">
          <cell r="H19">
            <v>13858.18</v>
          </cell>
        </row>
        <row r="20">
          <cell r="F20">
            <v>0</v>
          </cell>
          <cell r="H20">
            <v>5757.45</v>
          </cell>
        </row>
        <row r="21">
          <cell r="F21">
            <v>0</v>
          </cell>
          <cell r="H21">
            <v>87003.55</v>
          </cell>
        </row>
        <row r="22">
          <cell r="F22">
            <v>0</v>
          </cell>
          <cell r="H22">
            <v>2072.9499999999998</v>
          </cell>
        </row>
        <row r="23">
          <cell r="F23">
            <v>0</v>
          </cell>
          <cell r="H23">
            <v>197535.23</v>
          </cell>
        </row>
        <row r="24">
          <cell r="H24">
            <v>1212.1300000000001</v>
          </cell>
        </row>
        <row r="26">
          <cell r="I26" t="e">
            <v>#REF!</v>
          </cell>
          <cell r="J26" t="e">
            <v>#REF!</v>
          </cell>
        </row>
      </sheetData>
      <sheetData sheetId="6">
        <row r="18">
          <cell r="F18">
            <v>0</v>
          </cell>
          <cell r="H18">
            <v>7820.2</v>
          </cell>
        </row>
        <row r="19">
          <cell r="H19">
            <v>47265.3</v>
          </cell>
        </row>
        <row r="20">
          <cell r="F20">
            <v>0</v>
          </cell>
          <cell r="H20">
            <v>14779.23</v>
          </cell>
        </row>
        <row r="21">
          <cell r="F21">
            <v>0</v>
          </cell>
          <cell r="H21">
            <v>136062.57999999999</v>
          </cell>
        </row>
        <row r="22">
          <cell r="F22">
            <v>0</v>
          </cell>
          <cell r="H22">
            <v>17523.45</v>
          </cell>
        </row>
        <row r="23">
          <cell r="F23">
            <v>0</v>
          </cell>
          <cell r="H23">
            <v>172111.01</v>
          </cell>
        </row>
        <row r="24">
          <cell r="H24">
            <v>0</v>
          </cell>
        </row>
        <row r="26">
          <cell r="I26" t="e">
            <v>#REF!</v>
          </cell>
          <cell r="J26" t="e">
            <v>#REF!</v>
          </cell>
        </row>
      </sheetData>
      <sheetData sheetId="7">
        <row r="18">
          <cell r="F18">
            <v>0</v>
          </cell>
          <cell r="H18">
            <v>13471.55</v>
          </cell>
        </row>
        <row r="19">
          <cell r="H19">
            <v>81341.27</v>
          </cell>
        </row>
        <row r="20">
          <cell r="F20">
            <v>0</v>
          </cell>
          <cell r="H20">
            <v>19957.09</v>
          </cell>
        </row>
        <row r="21">
          <cell r="F21">
            <v>0</v>
          </cell>
          <cell r="H21">
            <v>196692.65</v>
          </cell>
        </row>
        <row r="22">
          <cell r="F22">
            <v>0</v>
          </cell>
          <cell r="H22">
            <v>17252.03</v>
          </cell>
        </row>
        <row r="23">
          <cell r="F23">
            <v>0</v>
          </cell>
          <cell r="H23">
            <v>103703.84</v>
          </cell>
        </row>
        <row r="24">
          <cell r="H24">
            <v>32181.39</v>
          </cell>
        </row>
        <row r="26">
          <cell r="I26" t="e">
            <v>#REF!</v>
          </cell>
          <cell r="J26" t="e">
            <v>#REF!</v>
          </cell>
        </row>
      </sheetData>
      <sheetData sheetId="8">
        <row r="18">
          <cell r="F18">
            <v>0</v>
          </cell>
          <cell r="H18">
            <v>10884.73</v>
          </cell>
        </row>
        <row r="19">
          <cell r="H19">
            <v>49267.5</v>
          </cell>
        </row>
        <row r="20">
          <cell r="F20">
            <v>0</v>
          </cell>
          <cell r="H20">
            <v>21119.3</v>
          </cell>
        </row>
        <row r="21">
          <cell r="F21">
            <v>0</v>
          </cell>
          <cell r="H21">
            <v>179844.54</v>
          </cell>
        </row>
        <row r="22">
          <cell r="F22">
            <v>0</v>
          </cell>
          <cell r="H22">
            <v>8896.2800000000007</v>
          </cell>
        </row>
        <row r="23">
          <cell r="F23">
            <v>0</v>
          </cell>
          <cell r="H23">
            <v>186735.25</v>
          </cell>
        </row>
        <row r="24">
          <cell r="H24">
            <v>0</v>
          </cell>
        </row>
        <row r="27">
          <cell r="I27" t="e">
            <v>#REF!</v>
          </cell>
          <cell r="J27" t="e">
            <v>#REF!</v>
          </cell>
        </row>
      </sheetData>
      <sheetData sheetId="9">
        <row r="18">
          <cell r="F18">
            <v>0</v>
          </cell>
          <cell r="H18">
            <v>2605.46</v>
          </cell>
        </row>
        <row r="19">
          <cell r="H19">
            <v>22621.99</v>
          </cell>
        </row>
        <row r="20">
          <cell r="F20">
            <v>0</v>
          </cell>
          <cell r="H20">
            <v>9385.67</v>
          </cell>
        </row>
        <row r="21">
          <cell r="F21">
            <v>0</v>
          </cell>
          <cell r="H21">
            <v>116418.72</v>
          </cell>
        </row>
        <row r="22">
          <cell r="F22">
            <v>0</v>
          </cell>
          <cell r="H22">
            <v>6012.16</v>
          </cell>
        </row>
        <row r="23">
          <cell r="F23">
            <v>0</v>
          </cell>
          <cell r="H23">
            <v>89817.02</v>
          </cell>
        </row>
        <row r="24">
          <cell r="H24">
            <v>3685.93</v>
          </cell>
        </row>
        <row r="27">
          <cell r="I27" t="e">
            <v>#REF!</v>
          </cell>
          <cell r="J27" t="e">
            <v>#REF!</v>
          </cell>
        </row>
      </sheetData>
      <sheetData sheetId="10">
        <row r="18">
          <cell r="F18">
            <v>0</v>
          </cell>
          <cell r="H18">
            <v>7072.91</v>
          </cell>
        </row>
        <row r="19">
          <cell r="H19">
            <v>45713.06</v>
          </cell>
        </row>
        <row r="20">
          <cell r="F20">
            <v>0</v>
          </cell>
          <cell r="H20">
            <v>33396.68</v>
          </cell>
        </row>
        <row r="21">
          <cell r="F21">
            <v>0</v>
          </cell>
          <cell r="H21">
            <v>133566.23000000001</v>
          </cell>
        </row>
        <row r="22">
          <cell r="F22">
            <v>0</v>
          </cell>
          <cell r="H22">
            <v>12019.47</v>
          </cell>
        </row>
        <row r="23">
          <cell r="F23">
            <v>0</v>
          </cell>
          <cell r="H23">
            <v>113288.01</v>
          </cell>
        </row>
        <row r="24">
          <cell r="H24">
            <v>5305.87</v>
          </cell>
        </row>
        <row r="26">
          <cell r="I26" t="e">
            <v>#REF!</v>
          </cell>
          <cell r="J26" t="e">
            <v>#REF!</v>
          </cell>
        </row>
      </sheetData>
      <sheetData sheetId="11">
        <row r="18">
          <cell r="F18">
            <v>0</v>
          </cell>
          <cell r="H18">
            <v>11611.26</v>
          </cell>
        </row>
        <row r="19">
          <cell r="H19">
            <v>49304.3</v>
          </cell>
        </row>
        <row r="20">
          <cell r="F20">
            <v>0</v>
          </cell>
          <cell r="H20">
            <v>43266.66</v>
          </cell>
        </row>
        <row r="21">
          <cell r="F21">
            <v>0</v>
          </cell>
          <cell r="H21">
            <v>155257.16</v>
          </cell>
        </row>
        <row r="22">
          <cell r="F22">
            <v>0</v>
          </cell>
          <cell r="H22">
            <v>11848.93</v>
          </cell>
        </row>
        <row r="23">
          <cell r="F23">
            <v>0</v>
          </cell>
          <cell r="H23">
            <v>164294.62</v>
          </cell>
        </row>
        <row r="24">
          <cell r="H24">
            <v>1271.71</v>
          </cell>
        </row>
        <row r="26">
          <cell r="I26" t="e">
            <v>#REF!</v>
          </cell>
          <cell r="J26" t="e">
            <v>#REF!</v>
          </cell>
        </row>
      </sheetData>
      <sheetData sheetId="12">
        <row r="18">
          <cell r="F18">
            <v>0</v>
          </cell>
          <cell r="H18">
            <v>6719.15</v>
          </cell>
        </row>
        <row r="19">
          <cell r="H19">
            <v>40030.07</v>
          </cell>
        </row>
        <row r="20">
          <cell r="F20">
            <v>0</v>
          </cell>
          <cell r="H20">
            <v>38214.49</v>
          </cell>
        </row>
        <row r="21">
          <cell r="F21">
            <v>0</v>
          </cell>
          <cell r="H21">
            <v>118506.07</v>
          </cell>
        </row>
        <row r="22">
          <cell r="F22">
            <v>0</v>
          </cell>
          <cell r="H22">
            <v>7473.07</v>
          </cell>
        </row>
        <row r="23">
          <cell r="F23">
            <v>0</v>
          </cell>
          <cell r="H23">
            <v>159188.72</v>
          </cell>
        </row>
        <row r="24">
          <cell r="H24">
            <v>4260.18</v>
          </cell>
        </row>
        <row r="26">
          <cell r="I26" t="e">
            <v>#REF!</v>
          </cell>
          <cell r="J26" t="e">
            <v>#REF!</v>
          </cell>
        </row>
      </sheetData>
      <sheetData sheetId="13">
        <row r="18">
          <cell r="F18">
            <v>0</v>
          </cell>
          <cell r="H18">
            <v>5950.69</v>
          </cell>
        </row>
        <row r="19">
          <cell r="H19">
            <v>31581.58</v>
          </cell>
        </row>
        <row r="20">
          <cell r="F20">
            <v>0</v>
          </cell>
          <cell r="H20">
            <v>23194.84</v>
          </cell>
        </row>
        <row r="21">
          <cell r="F21">
            <v>0</v>
          </cell>
          <cell r="H21">
            <v>151440.49</v>
          </cell>
        </row>
        <row r="22">
          <cell r="F22">
            <v>0</v>
          </cell>
          <cell r="H22">
            <v>15550.59</v>
          </cell>
        </row>
        <row r="23">
          <cell r="F23">
            <v>0</v>
          </cell>
          <cell r="H23">
            <v>297655.07</v>
          </cell>
        </row>
        <row r="24">
          <cell r="H24">
            <v>4450.08</v>
          </cell>
        </row>
        <row r="26">
          <cell r="I26" t="e">
            <v>#REF!</v>
          </cell>
          <cell r="J26" t="e">
            <v>#REF!</v>
          </cell>
        </row>
      </sheetData>
      <sheetData sheetId="14">
        <row r="18">
          <cell r="F18">
            <v>0</v>
          </cell>
          <cell r="H18">
            <v>9938.1299999999992</v>
          </cell>
        </row>
        <row r="19">
          <cell r="H19">
            <v>35999.129999999997</v>
          </cell>
        </row>
        <row r="20">
          <cell r="F20">
            <v>0</v>
          </cell>
          <cell r="H20">
            <v>12573.59</v>
          </cell>
        </row>
        <row r="21">
          <cell r="F21">
            <v>0</v>
          </cell>
          <cell r="H21">
            <v>118287.37</v>
          </cell>
        </row>
        <row r="22">
          <cell r="F22">
            <v>0</v>
          </cell>
          <cell r="H22">
            <v>9336.07</v>
          </cell>
        </row>
        <row r="23">
          <cell r="F23">
            <v>0</v>
          </cell>
          <cell r="H23">
            <v>259666.09</v>
          </cell>
        </row>
        <row r="24">
          <cell r="H24">
            <v>5248.12</v>
          </cell>
        </row>
        <row r="26">
          <cell r="I26">
            <v>0</v>
          </cell>
          <cell r="J26">
            <v>0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beckford\Documents\FY21-22\Q1\OSD%20SPEND%20REPORTS\Q1%202021%20Diversity%20Data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A106\Downloads\SUSFlorida%20usf%202022-04-19T1031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4537.412693287035" createdVersion="7" refreshedVersion="7" minRefreshableVersion="3" recordCount="521" xr:uid="{E2E1EAC2-6C40-42F5-BCEA-F10341371DAC}">
  <cacheSource type="worksheet">
    <worksheetSource ref="A1:C522" sheet="Q1 Spend By Dept-AP &amp; P-Card" r:id="rId2"/>
  </cacheSource>
  <cacheFields count="3">
    <cacheField name="Usf Department Description" numFmtId="0">
      <sharedItems count="269">
        <s v="SERVICES AND INFRASTRUCTURE"/>
        <s v="SAR ADMINISTRATIVE SERVICES"/>
        <s v="DEPARTMENT OF PEDIATRICS"/>
        <s v="UNIV COMMUNICATIONS &amp; MARKETNG"/>
        <s v="MAINTENANCE"/>
        <s v="HOUSING &amp; RESIDENTIAL ED"/>
        <s v="HEART INST - CORE"/>
        <s v="COMPARATIVE MEDICINE"/>
        <s v="CBCS DEAN'S OFFICE"/>
        <s v="IT TECH FEE"/>
        <s v="TTO - TECHNOLOGY TRANSFER OFF"/>
        <s v="HEALTH INFORMATICS INSTITUTE"/>
        <s v="STP STUDENT LIFE"/>
        <s v="MOLECULAR PHARM &amp; PHYSIOLOGY"/>
        <s v="HSC SHARED STUDENT SERVICES"/>
        <s v="HEART INST - MOLE PHARM PHYS"/>
        <s v="FOOTBALL"/>
        <s v="COLLEGE OF MED STUDENT AFFAIRS"/>
        <s v="COLLEGE OF NURSING"/>
        <s v="CIVIL &amp; ENVIRONMENTAL ENGR"/>
        <s v="STP MAINTENANCE"/>
        <s v="COPH OSHA EDUCATION CENTER"/>
        <s v="MOLECULAR MEDICINE"/>
        <s v="CELL MOLECULAR &amp; MICRO BIOLGY"/>
        <s v="CHEMISTRY"/>
        <s v="CHEMICAL &amp; BIOMEDICAL ENGNRNG"/>
        <s v="VP ADMINISTRATIVE SERVICES"/>
        <s v="SAR SCIENCE AND MATH DEAN"/>
        <s v="EQUIPMENT ROOM"/>
        <s v="DEPT OF INTERNAL MED"/>
        <s v="ENGINEERING I-4 CORRIDOR"/>
        <s v="SAR GROUNDS"/>
        <s v="CAMPUS RECREATION"/>
        <s v="TURF MAINTENANCE"/>
        <s v="SAR CAMPUS COMPUTING &amp; MEDIA"/>
        <s v="CLASSROOM AND AV ENGINEERING"/>
        <s v="COLLEGE COUNCILS"/>
        <s v="FLORIDA INST OF OCEANOGRAPHY"/>
        <s v="USF ALZHEIMERS INSTITUTE"/>
        <s v="STUDENT DISABILITY SERVICES"/>
        <s v="PARKING AND TRANSPORTATION SVC"/>
        <s v="INTEGRATIVE BIOLOGY"/>
        <s v="CFS APPLIED RESEARCH &amp; EDU"/>
        <s v="PERSONALIZED MED &amp; GENOMICS"/>
        <s v="WOMEN'S GOLF"/>
        <s v="INSTITUTE FOR SCHOOL REFORM"/>
        <s v="ICA SPORTS MEDICINE"/>
        <s v="COPH OFFICE OF THE DEAN"/>
        <s v="WOMEN'S BASKETBALL"/>
        <s v="HSC OPERATIONS &amp; FAC OFFICE"/>
        <s v="FLA CTR FOR INSTR COMPUTING"/>
        <s v="CONSTRUCTION PROJECT"/>
        <s v="OFFICE OF THE PRESIDENT"/>
        <s v="USF GENOMICS"/>
        <s v="SAR ACADEMIC SUPPORT"/>
        <s v="INED CORP TRNG PRO ED"/>
        <s v="NSI - MOLE MEDICINE"/>
        <s v="PSYCHOLOGY"/>
        <s v="BASEBALL"/>
        <s v="INFO SYSTEMS &amp; DECISION SCIENC"/>
        <s v="MARINE SCIENCE"/>
        <s v="OFFICE OF VETERAN SUCCESS"/>
        <s v="FLORIDA HEALTH INFO CENTER"/>
        <s v="KEY SHOP"/>
        <s v="GEOSCIENCES"/>
        <s v="SPIRIT GROUPS"/>
        <s v="INST OF APPLIED ENGINEERING"/>
        <s v="NEUROSCIENCES CTR FOR AGING"/>
        <s v="MEDICAL ENGINEERING"/>
        <s v="MEN'S SOCCER"/>
        <s v="STP ARTS AND SCIENCES - DEAN"/>
        <s v="MECHANICAL ENGINEERING"/>
        <s v="COMM SCIENCES &amp; DISORDERS"/>
        <s v="ATHLETIC FACILITY"/>
        <s v="CFS CHILD AND FAMILY BEH HLTH"/>
        <s v="ICA EVENT MANAGEMENT"/>
        <s v="UNIVERSITY BANK CARD CHARGES"/>
        <s v="GROUNDS"/>
        <s v="SG BRANCHES AND AGENCIES"/>
        <s v="HEART INST - SURGERY"/>
        <s v="SCHOOL OF AGING STUDIES"/>
        <s v="CLEAN ENERGY RESEARCH CENTER"/>
        <s v="RESEARCH &amp; SCHOLARSHIP"/>
        <s v="DEPT OF NEUROLOGY"/>
        <s v="COLLEGE OF MED DEAN'S OFFICE"/>
        <s v="UNIV LIB RESOURCES"/>
        <s v="CFS RIGHTPATH RESEARCH CENTER"/>
        <s v="UNIVERSITY POLICE"/>
        <s v="UTILITIES"/>
        <s v="MULTICULTURAL AFFAIRS"/>
        <s v="CENTER FOR GHIDR"/>
        <s v="EDUCATIONAL LAB"/>
        <s v="PATHOLOGY &amp; CELL BIOLOGY"/>
        <s v="MARSHALL STUDENT CENTER"/>
        <s v="STUDENT HEALTH SERVICES"/>
        <s v="STP SPECIAL EDUCATION"/>
        <s v="VEHICLE"/>
        <s v="CTR FOR URBAN TRANSPORTATION"/>
        <s v="TEACHING AND LEARNING"/>
        <s v="STP GROUNDS"/>
        <s v="COTA SCHOOL OF THEATRE"/>
        <s v="SOCIOLOGY"/>
        <s v="DEPARTMENT OF PSYCHIATRY"/>
        <s v="MEN'S GOLF"/>
        <s v="STP FINANCIAL AID"/>
        <s v="PH INTERDISCPLINARY RES AND ED"/>
        <s v="COTA SCHOOL OF MUSIC"/>
        <s v="SUNCOAST GERONTOLOGY"/>
        <s v="STP PSYCHOLOGY"/>
        <s v="BUSINESS AND ADMINISTRATIVE"/>
        <s v="UNIVERSITY CONTROLLERS OFFICE"/>
        <s v="PHYSICS"/>
        <s v="RESEARCH ENTERPRISE"/>
        <s v="STP CUSTODIAL"/>
        <s v="HEART INST - CARDIOLOGY"/>
        <s v="SOCIAL WORK"/>
        <s v="UPWARD BOUND"/>
        <s v="EDUCATIONAL AND PSYCHOLOGICAL"/>
        <s v="DERMATOLOGY"/>
        <s v="DEPARTMENT OF SURGERY"/>
        <s v="PHYSICIAN'S ASSISTANT DEPT"/>
        <s v="REHABILITATION COUNSELING"/>
        <s v="ELECTRICAL ENGINEERING"/>
        <s v="VP RESEARCH"/>
        <s v="STP REGIONAL CHANCELLOR"/>
        <s v="ANTHROPOLOGY"/>
        <s v="SG STUDENT ORGANIZATIONS"/>
        <s v="SMALL BUSINESS DEVELOP CENTER"/>
        <s v="ADMISSIONS"/>
        <s v="STP STUDENT AFFAIRS ADMIN"/>
        <s v="STUDENT SUCCESS"/>
        <s v="STUDENT CONDUCT"/>
        <s v="STP PUBLIC SAFETY"/>
        <s v="SAR SARASOTA/MANATEE CEO"/>
        <s v="STP PROSPECTIVE STUD OUTREACH"/>
        <s v="STP ENROLLMENT MANAGEMENT"/>
        <s v="SOFTBALL"/>
        <s v="STP STUDENT SERVICES"/>
        <s v="RESIDENTIAL EDUCATION"/>
        <s v="WOMEN'S TENNIS"/>
        <s v="SAR POSTAL SERVICES"/>
        <s v="HUMAN RESOURCES"/>
        <s v="COM DIABETES CENTER"/>
        <s v="MASS COMMUNICATIONS"/>
        <s v="REGISTRAR'S OFFICE"/>
        <s v="CTR FOR STUDENT INVOLVEMENT"/>
        <s v="HUMANITIES INSTITUTE"/>
        <s v="STUDENT OUTREACH &amp; SUPPORT"/>
        <s v="OFFICE OF DECISION SUPPORT"/>
        <s v="CTR FOR RESEVALASSMNT&amp;MEASRE"/>
        <s v="CRIMINOLOGY"/>
        <s v="STP GEN. ACCOUNTING OFFICE"/>
        <s v="PATEL COLL OF GLOBAL SUSTAIN"/>
        <s v="INST ADV STUDY CULTURE AND ENV"/>
        <s v="COLLEGE OF PHARMACY DEAN'S OFF"/>
        <s v="BUSINESS ADMIN - DEAN'S OFFICE"/>
        <s v="GRADUATE STUDIES"/>
        <s v="SAR INSTITUTIONAL RESEARCH"/>
        <s v="HSC LIBRARY"/>
        <s v="STP COE DEANS OFFICE"/>
        <s v="UNIV LIB DEANS OFFICE"/>
        <s v="CENTRAL ADMINISTRATIVE"/>
        <s v="HEALTH TECH FEE"/>
        <s v="STUDENT FEES"/>
        <s v="DATA CENTER OPERATIONS"/>
        <s v="RESEARCH COMPUTING SERVICES"/>
        <s v="MCOM CURRICULAR AFFAIRS"/>
        <s v="SPORTS INFORMATION"/>
        <s v="STP LIBRARY"/>
        <s v="COTA SCHOOL OF ART&amp;ART HISTORY"/>
        <s v="STUDENT SUPPORT SERVICES"/>
        <s v="IT - UMSA CONVENIENCE"/>
        <s v="STP COMPASS"/>
        <s v="RESEARCH FUNDED"/>
        <s v="FEDERAL LOAN"/>
        <s v="MHLP MENTAL HEALTH LAW POLICY"/>
        <s v="STP ACADEMIC AFFAIRS"/>
        <s v="AREA HEALTH EDUCATION CENTER"/>
        <s v="FL CENTER FOR CYBERSECURITY"/>
        <s v="WOMEN'S SOCCER"/>
        <s v="DEPT OF OB/GYN"/>
        <s v="OFFICE OF GENERAL COUNSEL"/>
        <s v="SOLUTIONS DEVELOPMENT"/>
        <s v="NETWORK"/>
        <s v="INSTITUTIONAL LOAN"/>
        <s v="NSI - PSYCHIATRY"/>
        <s v="STP COMMUNICATION AND MKTG"/>
        <s v="ARTS AND SCIENCES - DEAN"/>
        <s v="SAR SCHOOL OF HOTEL/RESTAURANT"/>
        <s v="WUSF-FM"/>
        <s v="EXECUTIVE EDUCATION PROGRAM"/>
        <s v="ENGR COMMUNICATIONS &amp; MARKETNG"/>
        <s v="ENVIRONMENTAL HEALTH &amp; SAFETY"/>
        <s v="ICA MARKETING &amp; PROMOTIONS"/>
        <s v="IT COMMUNICATIONS"/>
        <s v="TAMPA WIDE COSTS"/>
        <s v="HONORS COLLEGE"/>
        <s v="INFRASTRUCTURE SERVICES"/>
        <s v="USFRI TECHNOLOGY INCUBATOR"/>
        <s v="WOMEN'S VOLLEYBALL"/>
        <s v="STP FACILITIES SERVICES"/>
        <s v="ATHLETIC TRAINING PROGRAM"/>
        <s v="SAR STUDENT AFFAIRS"/>
        <s v="CENTER FOR MICRO ELECTRONICS"/>
        <s v="STP BISHOP CENTER"/>
        <s v="DEPT OF OPHTHALMOLOGY"/>
        <s v="MEN'S BASKETBALL"/>
        <s v="DAVID C ANCHIN CENTER"/>
        <s v="SAR PUBLIC SAFETY"/>
        <s v="UNDERGRADUATE STUDIES"/>
        <s v="ENGINEERING DEVELOPMENT"/>
        <s v="CENTER FOR STUDENT WELL-BEING"/>
        <s v="LAWTON &amp; RHEA CHILES CENTER"/>
        <s v="COLLEGE OF MED FACULTY AFFAIRS"/>
        <s v="SAR STUDENT SERVICES"/>
        <s v="SAR COE DEANS OFFICE"/>
        <s v="SAR ADV AND PUBLIC AFFAIRS"/>
        <s v="COM COMM ENGAGEMENT"/>
        <s v="COLLEGE OF MEDICINE ADMISSIONS"/>
        <s v="COLL OF PHARMACY STD'T AFFAIRS"/>
        <s v="SAR GLOBAL ENGAGEMENT"/>
        <s v="COE SAS UNDERGRADUATE ADVISING"/>
        <s v="STP COUNSELING CENTER"/>
        <s v="STP CTR FOR CIVIC ENGAGEMENT"/>
        <s v="COE DEAN'S OFFICE"/>
        <s v="IT - SOLUTIONS DEVELOPMENT"/>
        <s v="VOICE AND TELEPHONE"/>
        <s v="BUILDING SERVICES"/>
        <s v="FM ADMINISTRATION"/>
        <s v="FINANCIAL AID"/>
        <s v="COM OFFICE OF RESEARCH"/>
        <s v="NEW STUDENT CONNECTIONS"/>
        <s v="STP PARKING SERVICES"/>
        <s v="DIV OF RESEARCH COMPLIANCE"/>
        <s v="COMMUNICATIONS AND MARKETING"/>
        <s v="FL INSTITUTE OF GOVERNMENT"/>
        <s v="DEPT OF PHARMACEUTICAL SCIENCE"/>
        <s v="PHYSICAL THERAPY"/>
        <s v="PLANNING"/>
        <s v="DOCTORATE IN BUSINESS ADMIN"/>
        <s v="STRENGTH &amp; CONDITIONING"/>
        <s v="STP INTEGRATIVE BIOLOGY"/>
        <s v="STP ADMINISTRATION &amp; FINANCE"/>
        <s v="RESOURCE MANAGEMENT ANALYSIS"/>
        <s v="LOGISTICS AND SOURCING"/>
        <s v="HEART INST - INTERNAL MEDICINE"/>
        <s v="WOMEN'S TRACK/CROSS COUNTRY"/>
        <s v="STP BUSINESS ADM - DEAN OFFICE"/>
        <s v="ENHANCING U"/>
        <s v="COTA PRODUCTION"/>
        <s v="SAR JUDY GENSHAFT HONORS COLL"/>
        <s v="ENGLISH"/>
        <s v="STP CHEMISTRY"/>
        <s v="STP FAMILY STUDIES CENTER"/>
        <s v="ICA BOX OFFICE"/>
        <s v="ACADEMIC SUCCESS CENTER"/>
        <s v="ASST. VP DEAN OF STUDENTS"/>
        <s v="INED TESTING SERVICES"/>
        <s v="INED MULTIMEDIA INNOVATN TEAM"/>
        <s v="ENGINEERING RESEARCH"/>
        <s v="POST OFFICE"/>
        <s v="WORLD LANGUAGES"/>
        <s v="UNIV LIB RESEARCH AND INSTRUC"/>
        <s v="SAR LIBRARY"/>
        <s v="GRADUATE ADVISING"/>
        <s v="DEPT. OF PHARMACY PRACTICE"/>
        <s v="DEPT CHILD AND FAMILY STUDIES"/>
        <s v="GRADUATE EDUCATION"/>
        <s v="EMERGENCY MANAGEMENT"/>
      </sharedItems>
    </cacheField>
    <cacheField name="Usf Total Spend" numFmtId="167">
      <sharedItems containsSemiMixedTypes="0" containsString="0" containsNumber="1" minValue="-139.94" maxValue="134513.41"/>
    </cacheField>
    <cacheField name="Month" numFmtId="0">
      <sharedItems count="3">
        <s v="July"/>
        <s v="August"/>
        <s v="Sep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lack Bowser" refreshedDate="44670.440475925927" createdVersion="7" refreshedVersion="7" minRefreshableVersion="3" recordCount="274" xr:uid="{E13B39AC-05F8-419C-B96B-A200F9B2FC98}">
  <cacheSource type="worksheet">
    <worksheetSource ref="A1:C275" sheet="sheet1" r:id="rId2"/>
  </cacheSource>
  <cacheFields count="3">
    <cacheField name="Diversity Diversity Code Description 1" numFmtId="0">
      <sharedItems count="12">
        <s v="AFRICAN AMERICAN CERTIFIED"/>
        <s v="AFRICAN AMERICAN NON-CERTIFIED"/>
        <s v="AMERICAN WOMAN NON-CERTIFIED"/>
        <s v="AMERICAN WOMEN CERTIFIED"/>
        <s v="ASIAN AMERICAN NON-CERTIFIED"/>
        <s v="HISPANIC AMERICAN CERTIFIED"/>
        <s v="HISPANIC AMERICAN NON-CERTIFIED"/>
        <s v="MINORITY BUSINESS (FEDERAL SBA CERTIFIED 8A FIRM)"/>
        <s v="NATIVE AMERICAN NON-CERTIFIED"/>
        <s v="SMALL BUSINESS (FEDERAL NON-8A FIRM)"/>
        <s v="SMALL BUSINESS (STATE)"/>
        <s v="VETERAN OWNED"/>
      </sharedItems>
    </cacheField>
    <cacheField name="Usf Supplier Parent Name" numFmtId="0">
      <sharedItems count="268">
        <s v="CHAMELEON CUSTOM SOLUTIONS"/>
        <s v="VOLTAIR CONSULTING ENGINEERS INC"/>
        <s v="MIDFLORIDA ARMORED &amp; ATM SERVICE"/>
        <s v="COCA COLA BOTTLING CO"/>
        <s v="OHC ENVIRONMENTAL ENGINEERING INC"/>
        <s v="WORLD WIDE TECHNOLOGIES INC"/>
        <s v="AMERICA S MOST RELIABLE MOVERS INC"/>
        <s v="D &amp; K CONSULTING"/>
        <s v="BIOTECHNICAL COMMUNICATIONS INC"/>
        <s v="SOL DAVIS PRINTING INC"/>
        <s v="BRAILSFORD &amp; DUNLAVEY INC"/>
        <s v="CHRYSALIS CONSULTING LLC"/>
        <s v="FLORIDA SENTINEL BULLETIN"/>
        <s v="BLACK IN MARINE SCIENCE"/>
        <s v="SALLY DEE LLC"/>
        <s v="ELECTRON MICROSCOPY SCIENCES"/>
        <s v="THOMAS &amp; LOCICERO PL"/>
        <s v="J NEWTON ENTERPRISES INC"/>
        <s v="RED ROOT STRATEGIES"/>
        <s v="ANNE SCHROEDER"/>
        <s v="DAVES WRITING RESEARCH &amp; CONSULTING"/>
        <s v="OAKTREE PRODUCTS INC"/>
        <s v="B FRANK STUDIO LLC"/>
        <s v="FAMILIES IN NEED OF DIRECTION INC"/>
        <s v="CLEAN UP GROUP INTERNATIONAL INC"/>
        <s v="MASTER MAINTENANCE INC"/>
        <s v="INQUIRY RESEARCH GROUP LLC"/>
        <s v="KEEP ST. PETE LIT INC"/>
        <s v="KLD ENTERPRISES LLC"/>
        <s v="MORTON S GOURMET MARKET"/>
        <s v="VETAMAC INC"/>
        <s v="ROSSETTI ASSOCIATES LLC"/>
        <s v="CERTIFIED SLINGS INC"/>
        <s v="DEFENDER INDUSTRIES INC"/>
        <s v="A CHANGE IN LATITUDE CONSULTING LLC"/>
        <s v="LITHGOW LABORATORY SERVICES"/>
        <s v="INDEPENDENT LIVING INC"/>
        <s v="IZORA BULLOCK"/>
        <s v="K&amp;J SAFETY &amp; SECURITY CONSULTING SERVICES INC"/>
        <s v="SWEET CREAM CO"/>
        <s v="HERBALWISE LLC DBA INSIGHT WELLNESS WORK"/>
        <s v="WHENTOWORK INC"/>
        <s v="SHRED QUICK INC"/>
        <s v="GLOBAL BUSINESS LOGISTIX LLC"/>
        <s v="ARDEN SOLUTIONS"/>
        <s v="AVIS BUDGET GROUP"/>
        <s v="CHEVRON CORPORATION"/>
        <s v="FLINN SCIENTIFIC INC"/>
        <s v="HAMILTON EDITING &amp; LANGUAGE PUBLISHING"/>
        <s v="SIGN AGE OF TAMPA BAY INC"/>
        <s v="DR. D S OT &amp; AT SERVICES LLC"/>
        <s v="JET REPORTING INC"/>
        <s v="FLORIDA INDUSTRIAL PRODUCTS"/>
        <s v="EDCO AWARDS &amp; SPECIALTIES"/>
        <s v="SUNCOAST PROMOTIONAL PRODUCTS INC"/>
        <s v="DIVERSIFIED BUSINESS MACHINES"/>
        <s v="LETTS GO DIVING LLC"/>
        <s v="MAGNOLIA CONSULTING LLC"/>
        <s v="LEE ANN KELLEY MD PC"/>
        <s v="WORKPLACE SOUND SOLUTIONS LLC"/>
        <s v="BOSTON BIOPRODUCTS"/>
        <s v="EVOLVE3 CONSULTING LLC"/>
        <s v="REBEKAH J MOONEY"/>
        <s v="BIONIQUEST LAB SERVICES"/>
        <s v="PLAN AHEAD EVENTS - TAMPA BAY"/>
        <s v="ALL ABOUT KIDS LLC"/>
        <s v="GENTARGET INC"/>
        <s v="ROCKETMAN ENTERPRISES"/>
        <s v="BURLEY GROUP LLC"/>
        <s v="CAROLINA BIOLOGICAL SUPPLY CO"/>
        <s v="WILSON MANAGEMENT CO"/>
        <s v="STOELTING CO"/>
        <s v="COLONIAL MEDICAL SUPPLY CO INC"/>
        <s v="ROUNDHOUSE CREATIVE INC"/>
        <s v="SUPERIOR SPEECH THERAPY SERVICES LLC"/>
        <s v="UNLIMITED PEDIATRIC THERAPY"/>
        <s v="ADVANCED HPC"/>
        <s v="PRESIDIO INC"/>
        <s v="CHILDREN S DEVELOPMENT FIRST CORP"/>
        <s v="BATISTA CONSULTING SERVICES"/>
        <s v="SMILEY S AUDIO VISUAL INC"/>
        <s v="COX FIRE PROTECTION INC"/>
        <s v="TROPEX PLANT SALES LEASING MAINTENANCE"/>
        <s v="CONTRACT FURNITURE INC"/>
        <s v="WORKSCAPES"/>
        <s v="DIANE WILKINS PRODUCTIONS"/>
        <s v="ENCORE BROADCAST EQUIPMENT SALES INC"/>
        <s v="AWNCLEAN USA INC"/>
        <s v="SHERI DELUDOS &amp; ASSOCIATES INC"/>
        <s v="WENSTROM COMMUNICATION INC"/>
        <s v="CATERING BY KATHY INC"/>
        <s v="DIMENSIONAL IMPRESSION HOLDINGS INC"/>
        <s v="HRI CART"/>
        <s v="EVERYTHING BUT THE MIME INC"/>
        <s v="SCIENCELL RESEARCH LABS INC"/>
        <s v="CR MRIG CO"/>
        <s v="RDG WOODWINDS INC"/>
        <s v="SHI INTERNATIONAL CORP"/>
        <s v="AD SURGICAL"/>
        <s v="EPIGENTEK GROUP INC"/>
        <s v="GENEWIZ INC"/>
        <s v="SAYO-ART LLC"/>
        <s v="ASTATECH INC"/>
        <s v="CORPORATE INTERIORS INC"/>
        <s v="GENECOPOEIA INC"/>
        <s v="NETMOTION SOFTWARE INC"/>
        <s v="ANYPROMO INC"/>
        <s v="KYRA SOLUTIONS INC"/>
        <s v="MEDCHEMEXPRESS LLC"/>
        <s v="KEMTECH AMERICA INC"/>
        <s v="CRYSTAL CHEM"/>
        <s v="SOLO PRINTING INC"/>
        <s v="APEX OFFICE PRODUCTS INC"/>
        <s v="C&amp;C PAINTING CONTRACTORS INC"/>
        <s v="A &amp; A ELECTRIC SERVICES INC"/>
        <s v="ADVANCED CABLE CONNECTION INC"/>
        <s v="PAINTERS ON DEMAND LLC"/>
        <s v="QUALITY BUILDING CONTROLS INC"/>
        <s v="T-SOLUTIONS CORP"/>
        <s v="MARTIN LITHOGRAPH INC"/>
        <s v="GILLY USA INC"/>
        <s v="IMPACT COMPUTERS"/>
        <s v="HENRIQUEZ ELECTRIC CORP"/>
        <s v="MM MARKING &amp; ID PRODUCTS"/>
        <s v="FORESTRY SUPPLIERS"/>
        <s v="GUY BROWN LLC"/>
        <s v="FORESIGHT CONSTRUCTION GROUP INC"/>
        <s v="MANCI GRAPHICS CORP"/>
        <s v="TWD TRADEWINDS INC"/>
        <s v="INTERCONTINENTAL HOTELS GROUP"/>
        <s v="SPI SUPPLIES"/>
        <s v="CERTIPHI SCREENING INC"/>
        <s v="INJECTIONAID INC"/>
        <s v="ROBERT HALF INTERNATIONAL INC"/>
        <s v="AKOYA BIOSCIENCES INC"/>
        <s v="ASHBERRY ACQUISITION CO"/>
        <s v="ALKALI SCIENTIFIC LLC"/>
        <s v="BIOCOLD"/>
        <s v="GRAYSTONE GROUP ADVERTISING"/>
        <s v="THOMAS SCIENTIFIC INC"/>
        <s v="ITALIANNIS"/>
        <s v="MCTEMPO INVESTMENT DBA"/>
        <s v="STABIL CONCRETE PAVERS LLC"/>
        <s v="CATERING BY THE FAMILY"/>
        <s v="CAYMAN CHEMICAL"/>
        <s v="MAZE ENGINEERS"/>
        <s v="LUIGIS PIZZA KITCHEN"/>
        <s v="ACI ALLOYS"/>
        <s v="MAXX DIGITAL INC"/>
        <s v="SCL HOLDINGS INC"/>
        <s v="HEAD S FLAGS INC"/>
        <s v="GODADDY INC"/>
        <s v="POSITIVELY U INC"/>
        <s v="ARCHITECTURAL MILLWORK &amp; REMODELING LL"/>
        <s v="SEATRAC SYSTEMS INC"/>
        <s v="PYROTECNICO FX LLC"/>
        <s v="OXFORD NANOIMAGING INC"/>
        <s v="HILTON WORLDWIDE"/>
        <s v="GGB INDUSTRIES INC"/>
        <s v="UNITED STATES BIOLOGICAL"/>
        <s v="TURBO VACUUM"/>
        <s v="ASHLEY M. JONES"/>
        <s v="PACIFIC GYRE"/>
        <s v="SOMARK INNOVATIONS INC"/>
        <s v="TELLY AWARDS"/>
        <s v="CLINICAL SOLUTIONS MEDICAL TRAINING"/>
        <s v="TRADELINE INC"/>
        <s v="CELLTREAT SCIENTIFIC PRODUCTS LLC"/>
        <s v="LC SCIENCES LLC"/>
        <s v="MICRO OPTICS OF FLORIDA INC"/>
        <s v="ROBERT TODD MORRISON"/>
        <s v="JIMMY JOHNS"/>
        <s v="MAZZAROS ITALIAN MARKET"/>
        <s v="WHICH WICH INC"/>
        <s v="GRIFFIN SERVICE CORP"/>
        <s v="HONEY STINGER"/>
        <s v="BIOLEGEND INC"/>
        <s v="FIVE STAR PIZZA"/>
        <s v="ADVANCED ENVIRONMENTAL LABS INC"/>
        <s v="CONFERENCE TECHNOLOGIES INC"/>
        <s v="COMPRESSED AIR SYSTEMS INC"/>
        <s v="BIO-SERV"/>
        <s v="GEOFFREY RYAN MARTIN"/>
        <s v="BIRCHMORE GROUP INC"/>
        <s v="POLYSCIENCES INC"/>
        <s v="PENDRAGWN PRODUCTIONS LLC"/>
        <s v="STROUD SYSTEMS"/>
        <s v="PUREBUTTONS COM LLC"/>
        <s v="FABGENNIX INTERNATIONAL INC"/>
        <s v="WORLD CONFERENCE SERVICES"/>
        <s v="JAX"/>
        <s v="GSA SECURITY INC"/>
        <s v="HEATHER FITZPATRICK LLC"/>
        <s v="IBM CORP"/>
        <s v="CIRCLE K"/>
        <s v="SIMPLYANALYTICS INC"/>
        <s v="HYATT CORP"/>
        <s v="BUCKEYE INTERNATIONAL INC"/>
        <s v="MIRUS BIO LLC"/>
        <s v="E&amp;H STEEL CORP"/>
        <s v="GENESEE SCIENTIFIC CORP"/>
        <s v="MCMULLEN OIL CO INC"/>
        <s v="BERKSHIRE ASSOCIATES INC"/>
        <s v="STELLAR SCIENTIFIC INC"/>
        <s v="CAMPBELL SCIENTIFIC"/>
        <s v="WILLIAM THOMAS DUGARD JR"/>
        <s v="WARREN C. LEIMBACH"/>
        <s v="BIO CORP"/>
        <s v="AQUATRAK CORP"/>
        <s v="TAMPA TOWN CAR"/>
        <s v="ATHENS RESEARCH &amp; TECH"/>
        <s v="BROOKES PUBLISHING"/>
        <s v="ATLAS ORGANICS CU08 LLC"/>
        <s v="ICAN SHINE INC"/>
        <s v="WATERMARK"/>
        <s v="AMERICAN INSTITUTE OF PHYSICS INC"/>
        <s v="ACME HEIGHTS GLASS LLC"/>
        <s v="PEREZ ENGINEERING &amp; DEVELOPMENT INC"/>
        <s v="BOATZINCS COM INC"/>
        <s v="LAW OFFICES OF ROBERT A SCHUERGER CO LPA"/>
        <s v="PRECISION MULTIPLE"/>
        <s v="FAMILY PROMISE OF BREVARD"/>
        <s v="JAMES ROBERT WHITE"/>
        <s v="TRACE KINGHAM INC"/>
        <s v="LOVING HUT"/>
        <s v="TARGET CORP"/>
        <s v="VICKERY &amp; CO"/>
        <s v="PAPA JOHNS PIZZA"/>
        <s v="ANGEL KENDRICK"/>
        <s v="ETONBIO INC"/>
        <s v="GULFSHORE SPORT STORE IN"/>
        <s v="OXYGEN RESCUE CARE CENTERS OF AMERICA"/>
        <s v="INSTITUTE FOR GLOBAL ENVIRONMENTAL STRAT"/>
        <s v="B K INSTALLATIONS"/>
        <s v="SPOONFLOWER INC"/>
        <s v="TIA YOUNG IMAGE &amp; ETIQUETTE LLC"/>
        <s v="NEW ENGLAND BIOLABS INC"/>
        <s v="BAY STAGE LIGHTING CO INC"/>
        <s v="TECNIPLAST USA INC"/>
        <s v="MAYER ELECTRIC SUPPLY INC"/>
        <s v="TECLAB INC"/>
        <s v="C2 INC"/>
        <s v="MATTEK CORP"/>
        <s v="ANCARE CORP"/>
        <s v="A&amp;G PHARMACEUTICAL"/>
        <s v="MARRIOTT INTERNATIONAL INC"/>
        <s v="IDEASTAGE PROMOTION"/>
        <s v="ONPAGE IDEAS INC"/>
        <s v="TROPICAL NATURE INC"/>
        <s v="BETHYL LABS INC"/>
        <s v="SUDS N SPARKLES"/>
        <s v="PROIMMUNE INC"/>
        <s v="ELEMENTAR AMERICAS INC"/>
        <s v="CARROLL AIR SYSTEMS INC"/>
        <s v="ROYALAIRE MECHANICAL SERVICES INC"/>
        <s v="SOLUTION ONE MARITIME LLC"/>
        <s v="HELD &amp; HADDAD HOLDINGS LLC"/>
        <s v="ENGINEERING MATRIX INC"/>
        <s v="TACONIC BIOSCIENCES INC"/>
        <s v="MAGNA PUBLICATIONS"/>
        <s v="APOLLO SUNGUARD SYSTEMS INC"/>
        <s v="FLYMOTION LLC"/>
        <s v="SWANK MOTION PICTURES INC"/>
        <s v="AIR LIQUIDE"/>
        <s v="CROWN BATH HOLDINGS LLC"/>
        <s v="STERLING INDEPENDENT SERVICES INC"/>
        <s v="YACHTSAT CORP"/>
        <s v="COMPLETE HEARING SOLUTIONS LLC"/>
      </sharedItems>
    </cacheField>
    <cacheField name="Usf Total Spend" numFmtId="167">
      <sharedItems containsSemiMixedTypes="0" containsString="0" containsNumber="1" minValue="-318.29000000000002" maxValue="357118.7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21">
  <r>
    <x v="0"/>
    <n v="93072.89"/>
    <x v="0"/>
  </r>
  <r>
    <x v="1"/>
    <n v="56954.64"/>
    <x v="0"/>
  </r>
  <r>
    <x v="2"/>
    <n v="44026.6"/>
    <x v="0"/>
  </r>
  <r>
    <x v="3"/>
    <n v="42087"/>
    <x v="0"/>
  </r>
  <r>
    <x v="4"/>
    <n v="37093.800000000003"/>
    <x v="0"/>
  </r>
  <r>
    <x v="5"/>
    <n v="34139.279999999999"/>
    <x v="0"/>
  </r>
  <r>
    <x v="6"/>
    <n v="33047"/>
    <x v="0"/>
  </r>
  <r>
    <x v="7"/>
    <n v="32873.599999999999"/>
    <x v="0"/>
  </r>
  <r>
    <x v="8"/>
    <n v="28036.82"/>
    <x v="0"/>
  </r>
  <r>
    <x v="9"/>
    <n v="26691.1"/>
    <x v="0"/>
  </r>
  <r>
    <x v="10"/>
    <n v="25652.86"/>
    <x v="0"/>
  </r>
  <r>
    <x v="11"/>
    <n v="24757.5"/>
    <x v="0"/>
  </r>
  <r>
    <x v="12"/>
    <n v="23200.84"/>
    <x v="0"/>
  </r>
  <r>
    <x v="13"/>
    <n v="21892.84"/>
    <x v="0"/>
  </r>
  <r>
    <x v="14"/>
    <n v="21500"/>
    <x v="0"/>
  </r>
  <r>
    <x v="15"/>
    <n v="20883.169999999998"/>
    <x v="0"/>
  </r>
  <r>
    <x v="16"/>
    <n v="20335.27"/>
    <x v="0"/>
  </r>
  <r>
    <x v="17"/>
    <n v="16926.05"/>
    <x v="0"/>
  </r>
  <r>
    <x v="18"/>
    <n v="13455.33"/>
    <x v="0"/>
  </r>
  <r>
    <x v="19"/>
    <n v="12169"/>
    <x v="0"/>
  </r>
  <r>
    <x v="20"/>
    <n v="9994.4699999999993"/>
    <x v="0"/>
  </r>
  <r>
    <x v="21"/>
    <n v="8089.78"/>
    <x v="0"/>
  </r>
  <r>
    <x v="22"/>
    <n v="7774.51"/>
    <x v="0"/>
  </r>
  <r>
    <x v="23"/>
    <n v="7392.88"/>
    <x v="0"/>
  </r>
  <r>
    <x v="24"/>
    <n v="7278.75"/>
    <x v="0"/>
  </r>
  <r>
    <x v="25"/>
    <n v="7028.85"/>
    <x v="0"/>
  </r>
  <r>
    <x v="26"/>
    <n v="6782"/>
    <x v="0"/>
  </r>
  <r>
    <x v="27"/>
    <n v="5975.65"/>
    <x v="0"/>
  </r>
  <r>
    <x v="28"/>
    <n v="4994.13"/>
    <x v="0"/>
  </r>
  <r>
    <x v="29"/>
    <n v="4873.0600000000004"/>
    <x v="0"/>
  </r>
  <r>
    <x v="30"/>
    <n v="4862.3900000000003"/>
    <x v="0"/>
  </r>
  <r>
    <x v="31"/>
    <n v="4539.6000000000004"/>
    <x v="0"/>
  </r>
  <r>
    <x v="32"/>
    <n v="4443.1400000000003"/>
    <x v="0"/>
  </r>
  <r>
    <x v="33"/>
    <n v="4025.7"/>
    <x v="0"/>
  </r>
  <r>
    <x v="34"/>
    <n v="3985.83"/>
    <x v="0"/>
  </r>
  <r>
    <x v="35"/>
    <n v="3949.21"/>
    <x v="0"/>
  </r>
  <r>
    <x v="36"/>
    <n v="3948.44"/>
    <x v="0"/>
  </r>
  <r>
    <x v="37"/>
    <n v="3942.08"/>
    <x v="0"/>
  </r>
  <r>
    <x v="38"/>
    <n v="3548.69"/>
    <x v="0"/>
  </r>
  <r>
    <x v="39"/>
    <n v="3431.29"/>
    <x v="0"/>
  </r>
  <r>
    <x v="40"/>
    <n v="3387.72"/>
    <x v="0"/>
  </r>
  <r>
    <x v="41"/>
    <n v="3321.16"/>
    <x v="0"/>
  </r>
  <r>
    <x v="42"/>
    <n v="3210.99"/>
    <x v="0"/>
  </r>
  <r>
    <x v="43"/>
    <n v="3185"/>
    <x v="0"/>
  </r>
  <r>
    <x v="44"/>
    <n v="3160"/>
    <x v="0"/>
  </r>
  <r>
    <x v="45"/>
    <n v="2825.77"/>
    <x v="0"/>
  </r>
  <r>
    <x v="46"/>
    <n v="2677.98"/>
    <x v="0"/>
  </r>
  <r>
    <x v="47"/>
    <n v="2500"/>
    <x v="0"/>
  </r>
  <r>
    <x v="48"/>
    <n v="2451.13"/>
    <x v="0"/>
  </r>
  <r>
    <x v="49"/>
    <n v="2389.02"/>
    <x v="0"/>
  </r>
  <r>
    <x v="50"/>
    <n v="2358.81"/>
    <x v="0"/>
  </r>
  <r>
    <x v="51"/>
    <n v="2222.5300000000002"/>
    <x v="0"/>
  </r>
  <r>
    <x v="52"/>
    <n v="2213.5"/>
    <x v="0"/>
  </r>
  <r>
    <x v="53"/>
    <n v="2120"/>
    <x v="0"/>
  </r>
  <r>
    <x v="54"/>
    <n v="1910"/>
    <x v="0"/>
  </r>
  <r>
    <x v="55"/>
    <n v="1851.75"/>
    <x v="0"/>
  </r>
  <r>
    <x v="56"/>
    <n v="1816.27"/>
    <x v="0"/>
  </r>
  <r>
    <x v="57"/>
    <n v="1747.5"/>
    <x v="0"/>
  </r>
  <r>
    <x v="58"/>
    <n v="1699.49"/>
    <x v="0"/>
  </r>
  <r>
    <x v="59"/>
    <n v="1632.2"/>
    <x v="0"/>
  </r>
  <r>
    <x v="60"/>
    <n v="1553.13"/>
    <x v="0"/>
  </r>
  <r>
    <x v="61"/>
    <n v="1510.32"/>
    <x v="0"/>
  </r>
  <r>
    <x v="62"/>
    <n v="1500"/>
    <x v="0"/>
  </r>
  <r>
    <x v="63"/>
    <n v="1485"/>
    <x v="0"/>
  </r>
  <r>
    <x v="64"/>
    <n v="1479.34"/>
    <x v="0"/>
  </r>
  <r>
    <x v="65"/>
    <n v="1426.68"/>
    <x v="0"/>
  </r>
  <r>
    <x v="66"/>
    <n v="1399.84"/>
    <x v="0"/>
  </r>
  <r>
    <x v="67"/>
    <n v="1348"/>
    <x v="0"/>
  </r>
  <r>
    <x v="68"/>
    <n v="1283.21"/>
    <x v="0"/>
  </r>
  <r>
    <x v="69"/>
    <n v="1268.24"/>
    <x v="0"/>
  </r>
  <r>
    <x v="70"/>
    <n v="1232.82"/>
    <x v="0"/>
  </r>
  <r>
    <x v="71"/>
    <n v="1216.08"/>
    <x v="0"/>
  </r>
  <r>
    <x v="72"/>
    <n v="1154.81"/>
    <x v="0"/>
  </r>
  <r>
    <x v="73"/>
    <n v="1061.18"/>
    <x v="0"/>
  </r>
  <r>
    <x v="74"/>
    <n v="1025"/>
    <x v="0"/>
  </r>
  <r>
    <x v="75"/>
    <n v="980.58"/>
    <x v="0"/>
  </r>
  <r>
    <x v="76"/>
    <n v="907.75"/>
    <x v="0"/>
  </r>
  <r>
    <x v="77"/>
    <n v="841.25"/>
    <x v="0"/>
  </r>
  <r>
    <x v="78"/>
    <n v="839.99"/>
    <x v="0"/>
  </r>
  <r>
    <x v="79"/>
    <n v="828.18"/>
    <x v="0"/>
  </r>
  <r>
    <x v="80"/>
    <n v="806.25"/>
    <x v="0"/>
  </r>
  <r>
    <x v="81"/>
    <n v="754.15"/>
    <x v="0"/>
  </r>
  <r>
    <x v="82"/>
    <n v="708"/>
    <x v="0"/>
  </r>
  <r>
    <x v="83"/>
    <n v="635"/>
    <x v="0"/>
  </r>
  <r>
    <x v="84"/>
    <n v="633.15"/>
    <x v="0"/>
  </r>
  <r>
    <x v="85"/>
    <n v="631.16"/>
    <x v="0"/>
  </r>
  <r>
    <x v="86"/>
    <n v="617.95000000000005"/>
    <x v="0"/>
  </r>
  <r>
    <x v="87"/>
    <n v="583.63"/>
    <x v="0"/>
  </r>
  <r>
    <x v="88"/>
    <n v="582"/>
    <x v="0"/>
  </r>
  <r>
    <x v="89"/>
    <n v="577.37"/>
    <x v="0"/>
  </r>
  <r>
    <x v="90"/>
    <n v="563.1"/>
    <x v="0"/>
  </r>
  <r>
    <x v="91"/>
    <n v="558.54"/>
    <x v="0"/>
  </r>
  <r>
    <x v="92"/>
    <n v="516"/>
    <x v="0"/>
  </r>
  <r>
    <x v="93"/>
    <n v="442.4"/>
    <x v="0"/>
  </r>
  <r>
    <x v="94"/>
    <n v="441"/>
    <x v="0"/>
  </r>
  <r>
    <x v="95"/>
    <n v="437.91"/>
    <x v="0"/>
  </r>
  <r>
    <x v="96"/>
    <n v="435"/>
    <x v="0"/>
  </r>
  <r>
    <x v="97"/>
    <n v="427.78"/>
    <x v="0"/>
  </r>
  <r>
    <x v="98"/>
    <n v="411.14"/>
    <x v="0"/>
  </r>
  <r>
    <x v="99"/>
    <n v="406.22"/>
    <x v="0"/>
  </r>
  <r>
    <x v="100"/>
    <n v="393"/>
    <x v="0"/>
  </r>
  <r>
    <x v="101"/>
    <n v="363.75"/>
    <x v="0"/>
  </r>
  <r>
    <x v="102"/>
    <n v="346.48"/>
    <x v="0"/>
  </r>
  <r>
    <x v="103"/>
    <n v="339"/>
    <x v="0"/>
  </r>
  <r>
    <x v="104"/>
    <n v="330"/>
    <x v="0"/>
  </r>
  <r>
    <x v="105"/>
    <n v="329"/>
    <x v="0"/>
  </r>
  <r>
    <x v="106"/>
    <n v="316.8"/>
    <x v="0"/>
  </r>
  <r>
    <x v="107"/>
    <n v="310"/>
    <x v="0"/>
  </r>
  <r>
    <x v="108"/>
    <n v="301.25"/>
    <x v="0"/>
  </r>
  <r>
    <x v="109"/>
    <n v="301"/>
    <x v="0"/>
  </r>
  <r>
    <x v="110"/>
    <n v="299"/>
    <x v="0"/>
  </r>
  <r>
    <x v="111"/>
    <n v="295.99"/>
    <x v="0"/>
  </r>
  <r>
    <x v="112"/>
    <n v="295"/>
    <x v="0"/>
  </r>
  <r>
    <x v="113"/>
    <n v="293.89"/>
    <x v="0"/>
  </r>
  <r>
    <x v="114"/>
    <n v="279.8"/>
    <x v="0"/>
  </r>
  <r>
    <x v="115"/>
    <n v="275"/>
    <x v="0"/>
  </r>
  <r>
    <x v="116"/>
    <n v="253"/>
    <x v="0"/>
  </r>
  <r>
    <x v="117"/>
    <n v="234.99"/>
    <x v="0"/>
  </r>
  <r>
    <x v="118"/>
    <n v="198"/>
    <x v="0"/>
  </r>
  <r>
    <x v="119"/>
    <n v="185"/>
    <x v="0"/>
  </r>
  <r>
    <x v="120"/>
    <n v="180.3"/>
    <x v="0"/>
  </r>
  <r>
    <x v="121"/>
    <n v="179.99"/>
    <x v="0"/>
  </r>
  <r>
    <x v="122"/>
    <n v="172.11"/>
    <x v="0"/>
  </r>
  <r>
    <x v="123"/>
    <n v="169.61"/>
    <x v="0"/>
  </r>
  <r>
    <x v="124"/>
    <n v="144.47999999999999"/>
    <x v="0"/>
  </r>
  <r>
    <x v="125"/>
    <n v="142.88"/>
    <x v="0"/>
  </r>
  <r>
    <x v="126"/>
    <n v="132"/>
    <x v="0"/>
  </r>
  <r>
    <x v="127"/>
    <n v="123.9"/>
    <x v="0"/>
  </r>
  <r>
    <x v="128"/>
    <n v="117.8"/>
    <x v="0"/>
  </r>
  <r>
    <x v="129"/>
    <n v="103"/>
    <x v="0"/>
  </r>
  <r>
    <x v="130"/>
    <n v="80.680000000000007"/>
    <x v="0"/>
  </r>
  <r>
    <x v="131"/>
    <n v="80.599999999999994"/>
    <x v="0"/>
  </r>
  <r>
    <x v="132"/>
    <n v="75"/>
    <x v="0"/>
  </r>
  <r>
    <x v="133"/>
    <n v="74.83"/>
    <x v="0"/>
  </r>
  <r>
    <x v="134"/>
    <n v="74.150000000000006"/>
    <x v="0"/>
  </r>
  <r>
    <x v="135"/>
    <n v="74.150000000000006"/>
    <x v="0"/>
  </r>
  <r>
    <x v="136"/>
    <n v="69.75"/>
    <x v="0"/>
  </r>
  <r>
    <x v="137"/>
    <n v="66"/>
    <x v="0"/>
  </r>
  <r>
    <x v="138"/>
    <n v="65.209999999999994"/>
    <x v="0"/>
  </r>
  <r>
    <x v="139"/>
    <n v="64.400000000000006"/>
    <x v="0"/>
  </r>
  <r>
    <x v="140"/>
    <n v="61.05"/>
    <x v="0"/>
  </r>
  <r>
    <x v="141"/>
    <n v="53.52"/>
    <x v="0"/>
  </r>
  <r>
    <x v="142"/>
    <n v="53.22"/>
    <x v="0"/>
  </r>
  <r>
    <x v="143"/>
    <n v="52.81"/>
    <x v="0"/>
  </r>
  <r>
    <x v="144"/>
    <n v="49.55"/>
    <x v="0"/>
  </r>
  <r>
    <x v="145"/>
    <n v="46"/>
    <x v="0"/>
  </r>
  <r>
    <x v="146"/>
    <n v="42.34"/>
    <x v="0"/>
  </r>
  <r>
    <x v="147"/>
    <n v="40.409999999999997"/>
    <x v="0"/>
  </r>
  <r>
    <x v="148"/>
    <n v="39.94"/>
    <x v="0"/>
  </r>
  <r>
    <x v="149"/>
    <n v="36"/>
    <x v="0"/>
  </r>
  <r>
    <x v="150"/>
    <n v="30"/>
    <x v="0"/>
  </r>
  <r>
    <x v="151"/>
    <n v="30"/>
    <x v="0"/>
  </r>
  <r>
    <x v="152"/>
    <n v="27.8"/>
    <x v="0"/>
  </r>
  <r>
    <x v="153"/>
    <n v="18.91"/>
    <x v="0"/>
  </r>
  <r>
    <x v="154"/>
    <n v="15.14"/>
    <x v="0"/>
  </r>
  <r>
    <x v="155"/>
    <n v="15.14"/>
    <x v="0"/>
  </r>
  <r>
    <x v="156"/>
    <n v="8.94"/>
    <x v="0"/>
  </r>
  <r>
    <x v="157"/>
    <n v="8.94"/>
    <x v="0"/>
  </r>
  <r>
    <x v="158"/>
    <n v="8.94"/>
    <x v="0"/>
  </r>
  <r>
    <x v="159"/>
    <n v="8.94"/>
    <x v="0"/>
  </r>
  <r>
    <x v="160"/>
    <n v="-123.47"/>
    <x v="0"/>
  </r>
  <r>
    <x v="97"/>
    <n v="110247.4"/>
    <x v="1"/>
  </r>
  <r>
    <x v="37"/>
    <n v="67757.460000000006"/>
    <x v="1"/>
  </r>
  <r>
    <x v="7"/>
    <n v="51511.21"/>
    <x v="1"/>
  </r>
  <r>
    <x v="161"/>
    <n v="50400"/>
    <x v="1"/>
  </r>
  <r>
    <x v="0"/>
    <n v="28807.16"/>
    <x v="1"/>
  </r>
  <r>
    <x v="51"/>
    <n v="25656"/>
    <x v="1"/>
  </r>
  <r>
    <x v="23"/>
    <n v="23734.73"/>
    <x v="1"/>
  </r>
  <r>
    <x v="26"/>
    <n v="20522"/>
    <x v="1"/>
  </r>
  <r>
    <x v="162"/>
    <n v="19000.05"/>
    <x v="1"/>
  </r>
  <r>
    <x v="90"/>
    <n v="17262.87"/>
    <x v="1"/>
  </r>
  <r>
    <x v="5"/>
    <n v="15852.34"/>
    <x v="1"/>
  </r>
  <r>
    <x v="16"/>
    <n v="13684.24"/>
    <x v="1"/>
  </r>
  <r>
    <x v="101"/>
    <n v="12800"/>
    <x v="1"/>
  </r>
  <r>
    <x v="163"/>
    <n v="12138.13"/>
    <x v="1"/>
  </r>
  <r>
    <x v="88"/>
    <n v="11491.69"/>
    <x v="1"/>
  </r>
  <r>
    <x v="164"/>
    <n v="11237.02"/>
    <x v="1"/>
  </r>
  <r>
    <x v="49"/>
    <n v="10556.7"/>
    <x v="1"/>
  </r>
  <r>
    <x v="135"/>
    <n v="10200"/>
    <x v="1"/>
  </r>
  <r>
    <x v="29"/>
    <n v="9877.26"/>
    <x v="1"/>
  </r>
  <r>
    <x v="165"/>
    <n v="9708.42"/>
    <x v="1"/>
  </r>
  <r>
    <x v="62"/>
    <n v="8276.7800000000007"/>
    <x v="1"/>
  </r>
  <r>
    <x v="40"/>
    <n v="8191.94"/>
    <x v="1"/>
  </r>
  <r>
    <x v="66"/>
    <n v="7482.33"/>
    <x v="1"/>
  </r>
  <r>
    <x v="42"/>
    <n v="7161.27"/>
    <x v="1"/>
  </r>
  <r>
    <x v="166"/>
    <n v="6499.95"/>
    <x v="1"/>
  </r>
  <r>
    <x v="167"/>
    <n v="6499"/>
    <x v="1"/>
  </r>
  <r>
    <x v="9"/>
    <n v="6104.01"/>
    <x v="1"/>
  </r>
  <r>
    <x v="13"/>
    <n v="5945.12"/>
    <x v="1"/>
  </r>
  <r>
    <x v="168"/>
    <n v="5785.28"/>
    <x v="1"/>
  </r>
  <r>
    <x v="17"/>
    <n v="5254.05"/>
    <x v="1"/>
  </r>
  <r>
    <x v="38"/>
    <n v="4613.71"/>
    <x v="1"/>
  </r>
  <r>
    <x v="20"/>
    <n v="4441.0200000000004"/>
    <x v="1"/>
  </r>
  <r>
    <x v="169"/>
    <n v="4418.71"/>
    <x v="1"/>
  </r>
  <r>
    <x v="2"/>
    <n v="4202"/>
    <x v="1"/>
  </r>
  <r>
    <x v="22"/>
    <n v="4078.99"/>
    <x v="1"/>
  </r>
  <r>
    <x v="123"/>
    <n v="4066.38"/>
    <x v="1"/>
  </r>
  <r>
    <x v="60"/>
    <n v="4023.51"/>
    <x v="1"/>
  </r>
  <r>
    <x v="170"/>
    <n v="4000"/>
    <x v="1"/>
  </r>
  <r>
    <x v="171"/>
    <n v="3399"/>
    <x v="1"/>
  </r>
  <r>
    <x v="12"/>
    <n v="2855.26"/>
    <x v="1"/>
  </r>
  <r>
    <x v="25"/>
    <n v="2807.82"/>
    <x v="1"/>
  </r>
  <r>
    <x v="172"/>
    <n v="2649.6"/>
    <x v="1"/>
  </r>
  <r>
    <x v="46"/>
    <n v="2422.3000000000002"/>
    <x v="1"/>
  </r>
  <r>
    <x v="173"/>
    <n v="2354"/>
    <x v="1"/>
  </r>
  <r>
    <x v="145"/>
    <n v="2322.85"/>
    <x v="1"/>
  </r>
  <r>
    <x v="174"/>
    <n v="2237.12"/>
    <x v="1"/>
  </r>
  <r>
    <x v="32"/>
    <n v="2181.1799999999998"/>
    <x v="1"/>
  </r>
  <r>
    <x v="1"/>
    <n v="2144.7800000000002"/>
    <x v="1"/>
  </r>
  <r>
    <x v="95"/>
    <n v="1924.65"/>
    <x v="1"/>
  </r>
  <r>
    <x v="130"/>
    <n v="1916.24"/>
    <x v="1"/>
  </r>
  <r>
    <x v="175"/>
    <n v="1878.75"/>
    <x v="1"/>
  </r>
  <r>
    <x v="39"/>
    <n v="1855.82"/>
    <x v="1"/>
  </r>
  <r>
    <x v="45"/>
    <n v="1787.07"/>
    <x v="1"/>
  </r>
  <r>
    <x v="72"/>
    <n v="1743.38"/>
    <x v="1"/>
  </r>
  <r>
    <x v="73"/>
    <n v="1713.34"/>
    <x v="1"/>
  </r>
  <r>
    <x v="56"/>
    <n v="1655.92"/>
    <x v="1"/>
  </r>
  <r>
    <x v="41"/>
    <n v="1637.02"/>
    <x v="1"/>
  </r>
  <r>
    <x v="176"/>
    <n v="1612.5"/>
    <x v="1"/>
  </r>
  <r>
    <x v="177"/>
    <n v="1577.54"/>
    <x v="1"/>
  </r>
  <r>
    <x v="87"/>
    <n v="1567.93"/>
    <x v="1"/>
  </r>
  <r>
    <x v="127"/>
    <n v="1529"/>
    <x v="1"/>
  </r>
  <r>
    <x v="178"/>
    <n v="1470"/>
    <x v="1"/>
  </r>
  <r>
    <x v="4"/>
    <n v="1440"/>
    <x v="1"/>
  </r>
  <r>
    <x v="96"/>
    <n v="1435.86"/>
    <x v="1"/>
  </r>
  <r>
    <x v="24"/>
    <n v="1416.02"/>
    <x v="1"/>
  </r>
  <r>
    <x v="119"/>
    <n v="1312.02"/>
    <x v="1"/>
  </r>
  <r>
    <x v="179"/>
    <n v="1276.1500000000001"/>
    <x v="1"/>
  </r>
  <r>
    <x v="80"/>
    <n v="1266.25"/>
    <x v="1"/>
  </r>
  <r>
    <x v="78"/>
    <n v="1182.57"/>
    <x v="1"/>
  </r>
  <r>
    <x v="180"/>
    <n v="1009.4"/>
    <x v="1"/>
  </r>
  <r>
    <x v="138"/>
    <n v="985.92"/>
    <x v="1"/>
  </r>
  <r>
    <x v="181"/>
    <n v="974"/>
    <x v="1"/>
  </r>
  <r>
    <x v="64"/>
    <n v="928.31"/>
    <x v="1"/>
  </r>
  <r>
    <x v="69"/>
    <n v="911.44"/>
    <x v="1"/>
  </r>
  <r>
    <x v="182"/>
    <n v="907.5"/>
    <x v="1"/>
  </r>
  <r>
    <x v="159"/>
    <n v="890.1"/>
    <x v="1"/>
  </r>
  <r>
    <x v="183"/>
    <n v="865.58"/>
    <x v="1"/>
  </r>
  <r>
    <x v="68"/>
    <n v="829.4"/>
    <x v="1"/>
  </r>
  <r>
    <x v="184"/>
    <n v="808.96"/>
    <x v="1"/>
  </r>
  <r>
    <x v="160"/>
    <n v="803.72"/>
    <x v="1"/>
  </r>
  <r>
    <x v="185"/>
    <n v="793.03"/>
    <x v="1"/>
  </r>
  <r>
    <x v="70"/>
    <n v="748"/>
    <x v="1"/>
  </r>
  <r>
    <x v="79"/>
    <n v="738.6"/>
    <x v="1"/>
  </r>
  <r>
    <x v="58"/>
    <n v="737.01"/>
    <x v="1"/>
  </r>
  <r>
    <x v="89"/>
    <n v="733"/>
    <x v="1"/>
  </r>
  <r>
    <x v="152"/>
    <n v="708"/>
    <x v="1"/>
  </r>
  <r>
    <x v="186"/>
    <n v="612.5"/>
    <x v="1"/>
  </r>
  <r>
    <x v="28"/>
    <n v="602.1"/>
    <x v="1"/>
  </r>
  <r>
    <x v="21"/>
    <n v="586"/>
    <x v="1"/>
  </r>
  <r>
    <x v="187"/>
    <n v="562.02"/>
    <x v="1"/>
  </r>
  <r>
    <x v="188"/>
    <n v="552.80999999999995"/>
    <x v="1"/>
  </r>
  <r>
    <x v="94"/>
    <n v="550.79999999999995"/>
    <x v="1"/>
  </r>
  <r>
    <x v="189"/>
    <n v="547.98"/>
    <x v="1"/>
  </r>
  <r>
    <x v="190"/>
    <n v="528.57000000000005"/>
    <x v="1"/>
  </r>
  <r>
    <x v="63"/>
    <n v="522.30999999999995"/>
    <x v="1"/>
  </r>
  <r>
    <x v="143"/>
    <n v="506"/>
    <x v="1"/>
  </r>
  <r>
    <x v="155"/>
    <n v="488.94"/>
    <x v="1"/>
  </r>
  <r>
    <x v="93"/>
    <n v="442.4"/>
    <x v="1"/>
  </r>
  <r>
    <x v="191"/>
    <n v="438.9"/>
    <x v="1"/>
  </r>
  <r>
    <x v="192"/>
    <n v="411.74"/>
    <x v="1"/>
  </r>
  <r>
    <x v="193"/>
    <n v="405.33"/>
    <x v="1"/>
  </r>
  <r>
    <x v="57"/>
    <n v="400"/>
    <x v="1"/>
  </r>
  <r>
    <x v="118"/>
    <n v="396"/>
    <x v="1"/>
  </r>
  <r>
    <x v="92"/>
    <n v="395"/>
    <x v="1"/>
  </r>
  <r>
    <x v="102"/>
    <n v="386.83"/>
    <x v="1"/>
  </r>
  <r>
    <x v="137"/>
    <n v="376.48"/>
    <x v="1"/>
  </r>
  <r>
    <x v="103"/>
    <n v="372.1"/>
    <x v="1"/>
  </r>
  <r>
    <x v="67"/>
    <n v="371.6"/>
    <x v="1"/>
  </r>
  <r>
    <x v="194"/>
    <n v="339.28"/>
    <x v="1"/>
  </r>
  <r>
    <x v="113"/>
    <n v="334.95"/>
    <x v="1"/>
  </r>
  <r>
    <x v="195"/>
    <n v="329.69"/>
    <x v="1"/>
  </r>
  <r>
    <x v="105"/>
    <n v="329"/>
    <x v="1"/>
  </r>
  <r>
    <x v="196"/>
    <n v="322.99"/>
    <x v="1"/>
  </r>
  <r>
    <x v="197"/>
    <n v="315"/>
    <x v="1"/>
  </r>
  <r>
    <x v="198"/>
    <n v="297"/>
    <x v="1"/>
  </r>
  <r>
    <x v="199"/>
    <n v="291.97000000000003"/>
    <x v="1"/>
  </r>
  <r>
    <x v="200"/>
    <n v="275"/>
    <x v="1"/>
  </r>
  <r>
    <x v="201"/>
    <n v="266.97000000000003"/>
    <x v="1"/>
  </r>
  <r>
    <x v="76"/>
    <n v="261.75"/>
    <x v="1"/>
  </r>
  <r>
    <x v="116"/>
    <n v="253"/>
    <x v="1"/>
  </r>
  <r>
    <x v="114"/>
    <n v="240"/>
    <x v="1"/>
  </r>
  <r>
    <x v="141"/>
    <n v="234.5"/>
    <x v="1"/>
  </r>
  <r>
    <x v="202"/>
    <n v="226.14"/>
    <x v="1"/>
  </r>
  <r>
    <x v="203"/>
    <n v="218.93"/>
    <x v="1"/>
  </r>
  <r>
    <x v="204"/>
    <n v="213.33"/>
    <x v="1"/>
  </r>
  <r>
    <x v="205"/>
    <n v="212.56"/>
    <x v="1"/>
  </r>
  <r>
    <x v="47"/>
    <n v="196.65"/>
    <x v="1"/>
  </r>
  <r>
    <x v="11"/>
    <n v="182.07"/>
    <x v="1"/>
  </r>
  <r>
    <x v="206"/>
    <n v="181.86"/>
    <x v="1"/>
  </r>
  <r>
    <x v="86"/>
    <n v="175"/>
    <x v="1"/>
  </r>
  <r>
    <x v="126"/>
    <n v="160"/>
    <x v="1"/>
  </r>
  <r>
    <x v="207"/>
    <n v="158.4"/>
    <x v="1"/>
  </r>
  <r>
    <x v="208"/>
    <n v="149"/>
    <x v="1"/>
  </r>
  <r>
    <x v="209"/>
    <n v="141.9"/>
    <x v="1"/>
  </r>
  <r>
    <x v="19"/>
    <n v="141.80000000000001"/>
    <x v="1"/>
  </r>
  <r>
    <x v="210"/>
    <n v="139.94"/>
    <x v="1"/>
  </r>
  <r>
    <x v="30"/>
    <n v="129"/>
    <x v="1"/>
  </r>
  <r>
    <x v="99"/>
    <n v="125.5"/>
    <x v="1"/>
  </r>
  <r>
    <x v="50"/>
    <n v="123.02"/>
    <x v="1"/>
  </r>
  <r>
    <x v="211"/>
    <n v="115.53"/>
    <x v="1"/>
  </r>
  <r>
    <x v="133"/>
    <n v="114.11"/>
    <x v="1"/>
  </r>
  <r>
    <x v="112"/>
    <n v="108.5"/>
    <x v="1"/>
  </r>
  <r>
    <x v="212"/>
    <n v="104"/>
    <x v="1"/>
  </r>
  <r>
    <x v="129"/>
    <n v="103"/>
    <x v="1"/>
  </r>
  <r>
    <x v="120"/>
    <n v="99"/>
    <x v="1"/>
  </r>
  <r>
    <x v="77"/>
    <n v="98.14"/>
    <x v="1"/>
  </r>
  <r>
    <x v="154"/>
    <n v="90.87"/>
    <x v="1"/>
  </r>
  <r>
    <x v="213"/>
    <n v="90.73"/>
    <x v="1"/>
  </r>
  <r>
    <x v="214"/>
    <n v="89.29"/>
    <x v="1"/>
  </r>
  <r>
    <x v="106"/>
    <n v="70.849999999999994"/>
    <x v="1"/>
  </r>
  <r>
    <x v="27"/>
    <n v="65"/>
    <x v="1"/>
  </r>
  <r>
    <x v="18"/>
    <n v="59.01"/>
    <x v="1"/>
  </r>
  <r>
    <x v="215"/>
    <n v="58.94"/>
    <x v="1"/>
  </r>
  <r>
    <x v="144"/>
    <n v="50.86"/>
    <x v="1"/>
  </r>
  <r>
    <x v="34"/>
    <n v="46.61"/>
    <x v="1"/>
  </r>
  <r>
    <x v="216"/>
    <n v="39.94"/>
    <x v="1"/>
  </r>
  <r>
    <x v="149"/>
    <n v="36"/>
    <x v="1"/>
  </r>
  <r>
    <x v="217"/>
    <n v="33.74"/>
    <x v="1"/>
  </r>
  <r>
    <x v="150"/>
    <n v="30"/>
    <x v="1"/>
  </r>
  <r>
    <x v="85"/>
    <n v="26.72"/>
    <x v="1"/>
  </r>
  <r>
    <x v="218"/>
    <n v="15.14"/>
    <x v="1"/>
  </r>
  <r>
    <x v="140"/>
    <n v="14.23"/>
    <x v="1"/>
  </r>
  <r>
    <x v="52"/>
    <n v="13.2"/>
    <x v="1"/>
  </r>
  <r>
    <x v="219"/>
    <n v="8.94"/>
    <x v="1"/>
  </r>
  <r>
    <x v="220"/>
    <n v="8.94"/>
    <x v="1"/>
  </r>
  <r>
    <x v="221"/>
    <n v="8.94"/>
    <x v="1"/>
  </r>
  <r>
    <x v="222"/>
    <n v="8.94"/>
    <x v="1"/>
  </r>
  <r>
    <x v="223"/>
    <n v="8.94"/>
    <x v="1"/>
  </r>
  <r>
    <x v="224"/>
    <n v="8.94"/>
    <x v="1"/>
  </r>
  <r>
    <x v="157"/>
    <n v="6.67"/>
    <x v="1"/>
  </r>
  <r>
    <x v="98"/>
    <n v="-26.25"/>
    <x v="1"/>
  </r>
  <r>
    <x v="68"/>
    <n v="134513.41"/>
    <x v="2"/>
  </r>
  <r>
    <x v="37"/>
    <n v="115178"/>
    <x v="2"/>
  </r>
  <r>
    <x v="88"/>
    <n v="95103.42"/>
    <x v="2"/>
  </r>
  <r>
    <x v="78"/>
    <n v="88403.13"/>
    <x v="2"/>
  </r>
  <r>
    <x v="51"/>
    <n v="86200.99"/>
    <x v="2"/>
  </r>
  <r>
    <x v="9"/>
    <n v="83001.87"/>
    <x v="2"/>
  </r>
  <r>
    <x v="21"/>
    <n v="81983.990000000005"/>
    <x v="2"/>
  </r>
  <r>
    <x v="225"/>
    <n v="52502.83"/>
    <x v="2"/>
  </r>
  <r>
    <x v="49"/>
    <n v="51103.06"/>
    <x v="2"/>
  </r>
  <r>
    <x v="2"/>
    <n v="49338.559999999998"/>
    <x v="2"/>
  </r>
  <r>
    <x v="5"/>
    <n v="39040.949999999997"/>
    <x v="2"/>
  </r>
  <r>
    <x v="53"/>
    <n v="35484"/>
    <x v="2"/>
  </r>
  <r>
    <x v="226"/>
    <n v="31590"/>
    <x v="2"/>
  </r>
  <r>
    <x v="55"/>
    <n v="24251.75"/>
    <x v="2"/>
  </r>
  <r>
    <x v="7"/>
    <n v="23351.94"/>
    <x v="2"/>
  </r>
  <r>
    <x v="22"/>
    <n v="19745.55"/>
    <x v="2"/>
  </r>
  <r>
    <x v="227"/>
    <n v="19621.830000000002"/>
    <x v="2"/>
  </r>
  <r>
    <x v="228"/>
    <n v="17895.189999999999"/>
    <x v="2"/>
  </r>
  <r>
    <x v="11"/>
    <n v="17632.7"/>
    <x v="2"/>
  </r>
  <r>
    <x v="0"/>
    <n v="16671.88"/>
    <x v="2"/>
  </r>
  <r>
    <x v="45"/>
    <n v="16331.96"/>
    <x v="2"/>
  </r>
  <r>
    <x v="192"/>
    <n v="15000"/>
    <x v="2"/>
  </r>
  <r>
    <x v="26"/>
    <n v="13547.04"/>
    <x v="2"/>
  </r>
  <r>
    <x v="23"/>
    <n v="12575.83"/>
    <x v="2"/>
  </r>
  <r>
    <x v="122"/>
    <n v="12478.5"/>
    <x v="2"/>
  </r>
  <r>
    <x v="4"/>
    <n v="11860.56"/>
    <x v="2"/>
  </r>
  <r>
    <x v="40"/>
    <n v="11763.45"/>
    <x v="2"/>
  </r>
  <r>
    <x v="16"/>
    <n v="11201.99"/>
    <x v="2"/>
  </r>
  <r>
    <x v="33"/>
    <n v="10854.63"/>
    <x v="2"/>
  </r>
  <r>
    <x v="149"/>
    <n v="10611"/>
    <x v="2"/>
  </r>
  <r>
    <x v="229"/>
    <n v="10552.81"/>
    <x v="2"/>
  </r>
  <r>
    <x v="8"/>
    <n v="10292.450000000001"/>
    <x v="2"/>
  </r>
  <r>
    <x v="230"/>
    <n v="10000"/>
    <x v="2"/>
  </r>
  <r>
    <x v="60"/>
    <n v="9822.17"/>
    <x v="2"/>
  </r>
  <r>
    <x v="154"/>
    <n v="9807.07"/>
    <x v="2"/>
  </r>
  <r>
    <x v="97"/>
    <n v="9558.5"/>
    <x v="2"/>
  </r>
  <r>
    <x v="41"/>
    <n v="8743.9699999999993"/>
    <x v="2"/>
  </r>
  <r>
    <x v="77"/>
    <n v="7841.31"/>
    <x v="2"/>
  </r>
  <r>
    <x v="13"/>
    <n v="7804.42"/>
    <x v="2"/>
  </r>
  <r>
    <x v="74"/>
    <n v="7563"/>
    <x v="2"/>
  </r>
  <r>
    <x v="12"/>
    <n v="6893.13"/>
    <x v="2"/>
  </r>
  <r>
    <x v="183"/>
    <n v="6499.32"/>
    <x v="2"/>
  </r>
  <r>
    <x v="20"/>
    <n v="6269.57"/>
    <x v="2"/>
  </r>
  <r>
    <x v="231"/>
    <n v="6260"/>
    <x v="2"/>
  </r>
  <r>
    <x v="90"/>
    <n v="6230.09"/>
    <x v="2"/>
  </r>
  <r>
    <x v="232"/>
    <n v="6152.6"/>
    <x v="2"/>
  </r>
  <r>
    <x v="87"/>
    <n v="6131.66"/>
    <x v="2"/>
  </r>
  <r>
    <x v="233"/>
    <n v="6008.94"/>
    <x v="2"/>
  </r>
  <r>
    <x v="58"/>
    <n v="5995"/>
    <x v="2"/>
  </r>
  <r>
    <x v="71"/>
    <n v="5877.92"/>
    <x v="2"/>
  </r>
  <r>
    <x v="32"/>
    <n v="5848.17"/>
    <x v="2"/>
  </r>
  <r>
    <x v="173"/>
    <n v="5608"/>
    <x v="2"/>
  </r>
  <r>
    <x v="73"/>
    <n v="5571.31"/>
    <x v="2"/>
  </r>
  <r>
    <x v="24"/>
    <n v="5492.15"/>
    <x v="2"/>
  </r>
  <r>
    <x v="1"/>
    <n v="5178.2700000000004"/>
    <x v="2"/>
  </r>
  <r>
    <x v="67"/>
    <n v="5174.4399999999996"/>
    <x v="2"/>
  </r>
  <r>
    <x v="179"/>
    <n v="4706.54"/>
    <x v="2"/>
  </r>
  <r>
    <x v="234"/>
    <n v="4125"/>
    <x v="2"/>
  </r>
  <r>
    <x v="178"/>
    <n v="4050"/>
    <x v="2"/>
  </r>
  <r>
    <x v="155"/>
    <n v="3930.54"/>
    <x v="2"/>
  </r>
  <r>
    <x v="145"/>
    <n v="3624.35"/>
    <x v="2"/>
  </r>
  <r>
    <x v="235"/>
    <n v="3605"/>
    <x v="2"/>
  </r>
  <r>
    <x v="193"/>
    <n v="3555.77"/>
    <x v="2"/>
  </r>
  <r>
    <x v="91"/>
    <n v="3338.47"/>
    <x v="2"/>
  </r>
  <r>
    <x v="38"/>
    <n v="3327.41"/>
    <x v="2"/>
  </r>
  <r>
    <x v="29"/>
    <n v="3317.68"/>
    <x v="2"/>
  </r>
  <r>
    <x v="236"/>
    <n v="3283.01"/>
    <x v="2"/>
  </r>
  <r>
    <x v="30"/>
    <n v="3083.2"/>
    <x v="2"/>
  </r>
  <r>
    <x v="18"/>
    <n v="3000"/>
    <x v="2"/>
  </r>
  <r>
    <x v="100"/>
    <n v="2925"/>
    <x v="2"/>
  </r>
  <r>
    <x v="171"/>
    <n v="2640"/>
    <x v="2"/>
  </r>
  <r>
    <x v="111"/>
    <n v="2590.75"/>
    <x v="2"/>
  </r>
  <r>
    <x v="72"/>
    <n v="2555.17"/>
    <x v="2"/>
  </r>
  <r>
    <x v="200"/>
    <n v="2546.23"/>
    <x v="2"/>
  </r>
  <r>
    <x v="126"/>
    <n v="2463.92"/>
    <x v="2"/>
  </r>
  <r>
    <x v="103"/>
    <n v="2346"/>
    <x v="2"/>
  </r>
  <r>
    <x v="42"/>
    <n v="2270.4"/>
    <x v="2"/>
  </r>
  <r>
    <x v="102"/>
    <n v="2221.29"/>
    <x v="2"/>
  </r>
  <r>
    <x v="237"/>
    <n v="2167.06"/>
    <x v="2"/>
  </r>
  <r>
    <x v="25"/>
    <n v="2036.92"/>
    <x v="2"/>
  </r>
  <r>
    <x v="86"/>
    <n v="2016.38"/>
    <x v="2"/>
  </r>
  <r>
    <x v="238"/>
    <n v="2000"/>
    <x v="2"/>
  </r>
  <r>
    <x v="239"/>
    <n v="1930.92"/>
    <x v="2"/>
  </r>
  <r>
    <x v="190"/>
    <n v="1852.26"/>
    <x v="2"/>
  </r>
  <r>
    <x v="197"/>
    <n v="1690"/>
    <x v="2"/>
  </r>
  <r>
    <x v="240"/>
    <n v="1570.9"/>
    <x v="2"/>
  </r>
  <r>
    <x v="195"/>
    <n v="1554.29"/>
    <x v="2"/>
  </r>
  <r>
    <x v="216"/>
    <n v="1400"/>
    <x v="2"/>
  </r>
  <r>
    <x v="104"/>
    <n v="1375"/>
    <x v="2"/>
  </r>
  <r>
    <x v="127"/>
    <n v="1350"/>
    <x v="2"/>
  </r>
  <r>
    <x v="106"/>
    <n v="1302"/>
    <x v="2"/>
  </r>
  <r>
    <x v="137"/>
    <n v="1285.19"/>
    <x v="2"/>
  </r>
  <r>
    <x v="83"/>
    <n v="1282.07"/>
    <x v="2"/>
  </r>
  <r>
    <x v="3"/>
    <n v="1275"/>
    <x v="2"/>
  </r>
  <r>
    <x v="187"/>
    <n v="1250"/>
    <x v="2"/>
  </r>
  <r>
    <x v="163"/>
    <n v="1242.6400000000001"/>
    <x v="2"/>
  </r>
  <r>
    <x v="124"/>
    <n v="1200"/>
    <x v="2"/>
  </r>
  <r>
    <x v="10"/>
    <n v="1087.5"/>
    <x v="2"/>
  </r>
  <r>
    <x v="119"/>
    <n v="1054.25"/>
    <x v="2"/>
  </r>
  <r>
    <x v="59"/>
    <n v="1043.17"/>
    <x v="2"/>
  </r>
  <r>
    <x v="185"/>
    <n v="1013.6"/>
    <x v="2"/>
  </r>
  <r>
    <x v="112"/>
    <n v="977"/>
    <x v="2"/>
  </r>
  <r>
    <x v="241"/>
    <n v="966.43"/>
    <x v="2"/>
  </r>
  <r>
    <x v="199"/>
    <n v="903.79"/>
    <x v="2"/>
  </r>
  <r>
    <x v="168"/>
    <n v="848.64"/>
    <x v="2"/>
  </r>
  <r>
    <x v="242"/>
    <n v="843.75"/>
    <x v="2"/>
  </r>
  <r>
    <x v="46"/>
    <n v="841.56"/>
    <x v="2"/>
  </r>
  <r>
    <x v="177"/>
    <n v="775.95"/>
    <x v="2"/>
  </r>
  <r>
    <x v="243"/>
    <n v="735"/>
    <x v="2"/>
  </r>
  <r>
    <x v="214"/>
    <n v="726.88"/>
    <x v="2"/>
  </r>
  <r>
    <x v="184"/>
    <n v="724.17"/>
    <x v="2"/>
  </r>
  <r>
    <x v="28"/>
    <n v="705.9"/>
    <x v="2"/>
  </r>
  <r>
    <x v="93"/>
    <n v="703.56"/>
    <x v="2"/>
  </r>
  <r>
    <x v="244"/>
    <n v="700"/>
    <x v="2"/>
  </r>
  <r>
    <x v="96"/>
    <n v="651.80999999999995"/>
    <x v="2"/>
  </r>
  <r>
    <x v="79"/>
    <n v="637.71"/>
    <x v="2"/>
  </r>
  <r>
    <x v="80"/>
    <n v="635"/>
    <x v="2"/>
  </r>
  <r>
    <x v="245"/>
    <n v="627.65"/>
    <x v="2"/>
  </r>
  <r>
    <x v="176"/>
    <n v="600"/>
    <x v="2"/>
  </r>
  <r>
    <x v="150"/>
    <n v="591.16999999999996"/>
    <x v="2"/>
  </r>
  <r>
    <x v="44"/>
    <n v="572.05999999999995"/>
    <x v="2"/>
  </r>
  <r>
    <x v="246"/>
    <n v="539.65"/>
    <x v="2"/>
  </r>
  <r>
    <x v="76"/>
    <n v="518"/>
    <x v="2"/>
  </r>
  <r>
    <x v="94"/>
    <n v="517.6"/>
    <x v="2"/>
  </r>
  <r>
    <x v="247"/>
    <n v="496.94"/>
    <x v="2"/>
  </r>
  <r>
    <x v="36"/>
    <n v="493.15"/>
    <x v="2"/>
  </r>
  <r>
    <x v="27"/>
    <n v="476.76"/>
    <x v="2"/>
  </r>
  <r>
    <x v="47"/>
    <n v="456.43"/>
    <x v="2"/>
  </r>
  <r>
    <x v="117"/>
    <n v="430"/>
    <x v="2"/>
  </r>
  <r>
    <x v="84"/>
    <n v="389"/>
    <x v="2"/>
  </r>
  <r>
    <x v="69"/>
    <n v="375.01"/>
    <x v="2"/>
  </r>
  <r>
    <x v="50"/>
    <n v="373.2"/>
    <x v="2"/>
  </r>
  <r>
    <x v="248"/>
    <n v="364.99"/>
    <x v="2"/>
  </r>
  <r>
    <x v="136"/>
    <n v="359.7"/>
    <x v="2"/>
  </r>
  <r>
    <x v="109"/>
    <n v="347"/>
    <x v="2"/>
  </r>
  <r>
    <x v="123"/>
    <n v="342.54"/>
    <x v="2"/>
  </r>
  <r>
    <x v="19"/>
    <n v="324.95"/>
    <x v="2"/>
  </r>
  <r>
    <x v="249"/>
    <n v="319.5"/>
    <x v="2"/>
  </r>
  <r>
    <x v="203"/>
    <n v="315.45999999999998"/>
    <x v="2"/>
  </r>
  <r>
    <x v="99"/>
    <n v="310.63"/>
    <x v="2"/>
  </r>
  <r>
    <x v="110"/>
    <n v="299"/>
    <x v="2"/>
  </r>
  <r>
    <x v="114"/>
    <n v="292"/>
    <x v="2"/>
  </r>
  <r>
    <x v="250"/>
    <n v="286.74"/>
    <x v="2"/>
  </r>
  <r>
    <x v="118"/>
    <n v="285"/>
    <x v="2"/>
  </r>
  <r>
    <x v="116"/>
    <n v="253"/>
    <x v="2"/>
  </r>
  <r>
    <x v="56"/>
    <n v="235.9"/>
    <x v="2"/>
  </r>
  <r>
    <x v="39"/>
    <n v="207.64"/>
    <x v="2"/>
  </r>
  <r>
    <x v="251"/>
    <n v="197.84"/>
    <x v="2"/>
  </r>
  <r>
    <x v="64"/>
    <n v="196.2"/>
    <x v="2"/>
  </r>
  <r>
    <x v="92"/>
    <n v="194.99"/>
    <x v="2"/>
  </r>
  <r>
    <x v="252"/>
    <n v="171.51"/>
    <x v="2"/>
  </r>
  <r>
    <x v="181"/>
    <n v="159"/>
    <x v="2"/>
  </r>
  <r>
    <x v="129"/>
    <n v="158.08000000000001"/>
    <x v="2"/>
  </r>
  <r>
    <x v="63"/>
    <n v="149.94"/>
    <x v="2"/>
  </r>
  <r>
    <x v="201"/>
    <n v="147.63999999999999"/>
    <x v="2"/>
  </r>
  <r>
    <x v="120"/>
    <n v="142"/>
    <x v="2"/>
  </r>
  <r>
    <x v="253"/>
    <n v="139.06"/>
    <x v="2"/>
  </r>
  <r>
    <x v="254"/>
    <n v="125.04"/>
    <x v="2"/>
  </r>
  <r>
    <x v="219"/>
    <n v="121.73"/>
    <x v="2"/>
  </r>
  <r>
    <x v="128"/>
    <n v="114"/>
    <x v="2"/>
  </r>
  <r>
    <x v="207"/>
    <n v="101.03"/>
    <x v="2"/>
  </r>
  <r>
    <x v="196"/>
    <n v="93.18"/>
    <x v="2"/>
  </r>
  <r>
    <x v="85"/>
    <n v="92.53"/>
    <x v="2"/>
  </r>
  <r>
    <x v="255"/>
    <n v="77.61"/>
    <x v="2"/>
  </r>
  <r>
    <x v="133"/>
    <n v="61"/>
    <x v="2"/>
  </r>
  <r>
    <x v="256"/>
    <n v="60.28"/>
    <x v="2"/>
  </r>
  <r>
    <x v="257"/>
    <n v="58.55"/>
    <x v="2"/>
  </r>
  <r>
    <x v="166"/>
    <n v="54.05"/>
    <x v="2"/>
  </r>
  <r>
    <x v="258"/>
    <n v="53.5"/>
    <x v="2"/>
  </r>
  <r>
    <x v="202"/>
    <n v="52.81"/>
    <x v="2"/>
  </r>
  <r>
    <x v="259"/>
    <n v="51.6"/>
    <x v="2"/>
  </r>
  <r>
    <x v="144"/>
    <n v="50.86"/>
    <x v="2"/>
  </r>
  <r>
    <x v="95"/>
    <n v="40"/>
    <x v="2"/>
  </r>
  <r>
    <x v="48"/>
    <n v="37.22"/>
    <x v="2"/>
  </r>
  <r>
    <x v="113"/>
    <n v="36.6"/>
    <x v="2"/>
  </r>
  <r>
    <x v="89"/>
    <n v="33.74"/>
    <x v="2"/>
  </r>
  <r>
    <x v="260"/>
    <n v="30"/>
    <x v="2"/>
  </r>
  <r>
    <x v="54"/>
    <n v="27.54"/>
    <x v="2"/>
  </r>
  <r>
    <x v="261"/>
    <n v="27.54"/>
    <x v="2"/>
  </r>
  <r>
    <x v="138"/>
    <n v="24.08"/>
    <x v="2"/>
  </r>
  <r>
    <x v="262"/>
    <n v="20"/>
    <x v="2"/>
  </r>
  <r>
    <x v="130"/>
    <n v="15.14"/>
    <x v="2"/>
  </r>
  <r>
    <x v="263"/>
    <n v="15.14"/>
    <x v="2"/>
  </r>
  <r>
    <x v="264"/>
    <n v="15.14"/>
    <x v="2"/>
  </r>
  <r>
    <x v="265"/>
    <n v="15.14"/>
    <x v="2"/>
  </r>
  <r>
    <x v="266"/>
    <n v="10.55"/>
    <x v="2"/>
  </r>
  <r>
    <x v="267"/>
    <n v="8.94"/>
    <x v="2"/>
  </r>
  <r>
    <x v="268"/>
    <n v="6.2"/>
    <x v="2"/>
  </r>
  <r>
    <x v="210"/>
    <n v="-139.94"/>
    <x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4">
  <r>
    <x v="0"/>
    <x v="0"/>
    <n v="846.56"/>
  </r>
  <r>
    <x v="0"/>
    <x v="1"/>
    <n v="13079"/>
  </r>
  <r>
    <x v="0"/>
    <x v="2"/>
    <n v="1196"/>
  </r>
  <r>
    <x v="0"/>
    <x v="3"/>
    <n v="5068.75"/>
  </r>
  <r>
    <x v="1"/>
    <x v="4"/>
    <n v="13541"/>
  </r>
  <r>
    <x v="1"/>
    <x v="5"/>
    <n v="291576.06"/>
  </r>
  <r>
    <x v="1"/>
    <x v="6"/>
    <n v="911.4"/>
  </r>
  <r>
    <x v="1"/>
    <x v="7"/>
    <n v="1800"/>
  </r>
  <r>
    <x v="1"/>
    <x v="3"/>
    <n v="3888.59"/>
  </r>
  <r>
    <x v="1"/>
    <x v="8"/>
    <n v="12000"/>
  </r>
  <r>
    <x v="1"/>
    <x v="9"/>
    <n v="6954"/>
  </r>
  <r>
    <x v="1"/>
    <x v="10"/>
    <n v="20123.25"/>
  </r>
  <r>
    <x v="1"/>
    <x v="11"/>
    <n v="7210"/>
  </r>
  <r>
    <x v="1"/>
    <x v="12"/>
    <n v="1912.5"/>
  </r>
  <r>
    <x v="1"/>
    <x v="13"/>
    <n v="40000"/>
  </r>
  <r>
    <x v="2"/>
    <x v="14"/>
    <n v="3500"/>
  </r>
  <r>
    <x v="2"/>
    <x v="15"/>
    <n v="1501"/>
  </r>
  <r>
    <x v="2"/>
    <x v="16"/>
    <n v="1700"/>
  </r>
  <r>
    <x v="2"/>
    <x v="17"/>
    <n v="4126"/>
  </r>
  <r>
    <x v="2"/>
    <x v="18"/>
    <n v="4000"/>
  </r>
  <r>
    <x v="2"/>
    <x v="19"/>
    <n v="5500"/>
  </r>
  <r>
    <x v="2"/>
    <x v="20"/>
    <n v="2916.17"/>
  </r>
  <r>
    <x v="2"/>
    <x v="21"/>
    <n v="1486.13"/>
  </r>
  <r>
    <x v="2"/>
    <x v="22"/>
    <n v="2320"/>
  </r>
  <r>
    <x v="2"/>
    <x v="23"/>
    <n v="1687.5"/>
  </r>
  <r>
    <x v="2"/>
    <x v="24"/>
    <n v="3900"/>
  </r>
  <r>
    <x v="2"/>
    <x v="25"/>
    <n v="12006.7"/>
  </r>
  <r>
    <x v="2"/>
    <x v="26"/>
    <n v="3359"/>
  </r>
  <r>
    <x v="2"/>
    <x v="27"/>
    <n v="3780"/>
  </r>
  <r>
    <x v="2"/>
    <x v="28"/>
    <n v="1875"/>
  </r>
  <r>
    <x v="2"/>
    <x v="29"/>
    <n v="962"/>
  </r>
  <r>
    <x v="2"/>
    <x v="30"/>
    <n v="2132"/>
  </r>
  <r>
    <x v="2"/>
    <x v="31"/>
    <n v="1875"/>
  </r>
  <r>
    <x v="2"/>
    <x v="32"/>
    <n v="227.52"/>
  </r>
  <r>
    <x v="2"/>
    <x v="33"/>
    <n v="352.13"/>
  </r>
  <r>
    <x v="2"/>
    <x v="34"/>
    <n v="46875"/>
  </r>
  <r>
    <x v="2"/>
    <x v="35"/>
    <n v="2151.0700000000002"/>
  </r>
  <r>
    <x v="2"/>
    <x v="36"/>
    <n v="56796.18"/>
  </r>
  <r>
    <x v="2"/>
    <x v="37"/>
    <n v="600"/>
  </r>
  <r>
    <x v="2"/>
    <x v="38"/>
    <n v="48825"/>
  </r>
  <r>
    <x v="2"/>
    <x v="39"/>
    <n v="36.200000000000003"/>
  </r>
  <r>
    <x v="2"/>
    <x v="40"/>
    <n v="1125"/>
  </r>
  <r>
    <x v="2"/>
    <x v="41"/>
    <n v="480"/>
  </r>
  <r>
    <x v="2"/>
    <x v="42"/>
    <n v="50.86"/>
  </r>
  <r>
    <x v="2"/>
    <x v="43"/>
    <n v="10000"/>
  </r>
  <r>
    <x v="2"/>
    <x v="44"/>
    <n v="10000"/>
  </r>
  <r>
    <x v="2"/>
    <x v="45"/>
    <n v="947.32"/>
  </r>
  <r>
    <x v="2"/>
    <x v="46"/>
    <n v="37.03"/>
  </r>
  <r>
    <x v="2"/>
    <x v="47"/>
    <n v="72.989999999999995"/>
  </r>
  <r>
    <x v="2"/>
    <x v="48"/>
    <n v="480.5"/>
  </r>
  <r>
    <x v="2"/>
    <x v="49"/>
    <n v="917.88"/>
  </r>
  <r>
    <x v="2"/>
    <x v="50"/>
    <n v="1391.66"/>
  </r>
  <r>
    <x v="2"/>
    <x v="51"/>
    <n v="16570"/>
  </r>
  <r>
    <x v="2"/>
    <x v="52"/>
    <n v="543.72"/>
  </r>
  <r>
    <x v="2"/>
    <x v="53"/>
    <n v="627.80999999999995"/>
  </r>
  <r>
    <x v="2"/>
    <x v="54"/>
    <n v="4680"/>
  </r>
  <r>
    <x v="2"/>
    <x v="55"/>
    <n v="73201"/>
  </r>
  <r>
    <x v="2"/>
    <x v="56"/>
    <n v="2117.4"/>
  </r>
  <r>
    <x v="2"/>
    <x v="57"/>
    <n v="19110"/>
  </r>
  <r>
    <x v="2"/>
    <x v="58"/>
    <n v="200"/>
  </r>
  <r>
    <x v="2"/>
    <x v="59"/>
    <n v="2000"/>
  </r>
  <r>
    <x v="2"/>
    <x v="60"/>
    <n v="65.98"/>
  </r>
  <r>
    <x v="2"/>
    <x v="61"/>
    <n v="2062.5"/>
  </r>
  <r>
    <x v="2"/>
    <x v="62"/>
    <n v="4150"/>
  </r>
  <r>
    <x v="2"/>
    <x v="63"/>
    <n v="2915"/>
  </r>
  <r>
    <x v="2"/>
    <x v="64"/>
    <n v="7144.27"/>
  </r>
  <r>
    <x v="2"/>
    <x v="65"/>
    <n v="48111.77"/>
  </r>
  <r>
    <x v="2"/>
    <x v="66"/>
    <n v="1755"/>
  </r>
  <r>
    <x v="2"/>
    <x v="67"/>
    <n v="421.5"/>
  </r>
  <r>
    <x v="2"/>
    <x v="68"/>
    <n v="139500"/>
  </r>
  <r>
    <x v="2"/>
    <x v="69"/>
    <n v="6053.7"/>
  </r>
  <r>
    <x v="2"/>
    <x v="70"/>
    <n v="267176.09000000003"/>
  </r>
  <r>
    <x v="2"/>
    <x v="71"/>
    <n v="114.64"/>
  </r>
  <r>
    <x v="2"/>
    <x v="72"/>
    <n v="5397.24"/>
  </r>
  <r>
    <x v="2"/>
    <x v="73"/>
    <n v="20000"/>
  </r>
  <r>
    <x v="2"/>
    <x v="74"/>
    <n v="487.2"/>
  </r>
  <r>
    <x v="2"/>
    <x v="75"/>
    <n v="8775.9"/>
  </r>
  <r>
    <x v="2"/>
    <x v="76"/>
    <n v="23255.71"/>
  </r>
  <r>
    <x v="2"/>
    <x v="77"/>
    <n v="5515.19"/>
  </r>
  <r>
    <x v="2"/>
    <x v="78"/>
    <n v="17261.27"/>
  </r>
  <r>
    <x v="2"/>
    <x v="79"/>
    <n v="3500"/>
  </r>
  <r>
    <x v="2"/>
    <x v="80"/>
    <n v="357118.79"/>
  </r>
  <r>
    <x v="3"/>
    <x v="81"/>
    <n v="24697"/>
  </r>
  <r>
    <x v="3"/>
    <x v="82"/>
    <n v="5570"/>
  </r>
  <r>
    <x v="3"/>
    <x v="83"/>
    <n v="3583.86"/>
  </r>
  <r>
    <x v="3"/>
    <x v="84"/>
    <n v="27851.97"/>
  </r>
  <r>
    <x v="3"/>
    <x v="85"/>
    <n v="15500"/>
  </r>
  <r>
    <x v="3"/>
    <x v="86"/>
    <n v="70035"/>
  </r>
  <r>
    <x v="3"/>
    <x v="87"/>
    <n v="6740"/>
  </r>
  <r>
    <x v="3"/>
    <x v="88"/>
    <n v="10407.5"/>
  </r>
  <r>
    <x v="3"/>
    <x v="89"/>
    <n v="37609.33"/>
  </r>
  <r>
    <x v="3"/>
    <x v="90"/>
    <n v="20711.64"/>
  </r>
  <r>
    <x v="3"/>
    <x v="91"/>
    <n v="1601.76"/>
  </r>
  <r>
    <x v="3"/>
    <x v="92"/>
    <n v="5433.75"/>
  </r>
  <r>
    <x v="3"/>
    <x v="93"/>
    <n v="11173"/>
  </r>
  <r>
    <x v="4"/>
    <x v="94"/>
    <n v="3373.5"/>
  </r>
  <r>
    <x v="4"/>
    <x v="95"/>
    <n v="29000"/>
  </r>
  <r>
    <x v="4"/>
    <x v="96"/>
    <n v="380"/>
  </r>
  <r>
    <x v="4"/>
    <x v="97"/>
    <n v="48330.66"/>
  </r>
  <r>
    <x v="4"/>
    <x v="98"/>
    <n v="1148"/>
  </r>
  <r>
    <x v="4"/>
    <x v="99"/>
    <n v="2301.29"/>
  </r>
  <r>
    <x v="4"/>
    <x v="100"/>
    <n v="57"/>
  </r>
  <r>
    <x v="4"/>
    <x v="101"/>
    <n v="3990"/>
  </r>
  <r>
    <x v="4"/>
    <x v="102"/>
    <n v="379"/>
  </r>
  <r>
    <x v="4"/>
    <x v="103"/>
    <n v="451.91"/>
  </r>
  <r>
    <x v="4"/>
    <x v="104"/>
    <n v="4855"/>
  </r>
  <r>
    <x v="4"/>
    <x v="105"/>
    <n v="4777.5"/>
  </r>
  <r>
    <x v="4"/>
    <x v="106"/>
    <n v="1248.51"/>
  </r>
  <r>
    <x v="4"/>
    <x v="107"/>
    <n v="56881.760000000002"/>
  </r>
  <r>
    <x v="4"/>
    <x v="108"/>
    <n v="1112"/>
  </r>
  <r>
    <x v="4"/>
    <x v="109"/>
    <n v="999.51"/>
  </r>
  <r>
    <x v="4"/>
    <x v="110"/>
    <n v="460"/>
  </r>
  <r>
    <x v="5"/>
    <x v="111"/>
    <n v="46232"/>
  </r>
  <r>
    <x v="5"/>
    <x v="112"/>
    <n v="6760"/>
  </r>
  <r>
    <x v="5"/>
    <x v="113"/>
    <n v="2295"/>
  </r>
  <r>
    <x v="5"/>
    <x v="114"/>
    <n v="142889.63"/>
  </r>
  <r>
    <x v="5"/>
    <x v="115"/>
    <n v="150469.45000000001"/>
  </r>
  <r>
    <x v="5"/>
    <x v="116"/>
    <n v="2946"/>
  </r>
  <r>
    <x v="5"/>
    <x v="117"/>
    <n v="28206.66"/>
  </r>
  <r>
    <x v="5"/>
    <x v="118"/>
    <n v="39722.75"/>
  </r>
  <r>
    <x v="5"/>
    <x v="119"/>
    <n v="1049.98"/>
  </r>
  <r>
    <x v="5"/>
    <x v="120"/>
    <n v="6282"/>
  </r>
  <r>
    <x v="6"/>
    <x v="121"/>
    <n v="-318.29000000000002"/>
  </r>
  <r>
    <x v="6"/>
    <x v="46"/>
    <n v="44.29"/>
  </r>
  <r>
    <x v="6"/>
    <x v="122"/>
    <n v="20712"/>
  </r>
  <r>
    <x v="6"/>
    <x v="123"/>
    <n v="643.52"/>
  </r>
  <r>
    <x v="6"/>
    <x v="124"/>
    <n v="3147.46"/>
  </r>
  <r>
    <x v="6"/>
    <x v="125"/>
    <n v="89.34"/>
  </r>
  <r>
    <x v="6"/>
    <x v="126"/>
    <n v="19805.439999999999"/>
  </r>
  <r>
    <x v="6"/>
    <x v="127"/>
    <n v="3954"/>
  </r>
  <r>
    <x v="7"/>
    <x v="128"/>
    <n v="83672"/>
  </r>
  <r>
    <x v="8"/>
    <x v="129"/>
    <n v="201.07"/>
  </r>
  <r>
    <x v="9"/>
    <x v="130"/>
    <n v="262.73"/>
  </r>
  <r>
    <x v="9"/>
    <x v="131"/>
    <n v="1374.44"/>
  </r>
  <r>
    <x v="9"/>
    <x v="132"/>
    <n v="680"/>
  </r>
  <r>
    <x v="9"/>
    <x v="133"/>
    <n v="34746.29"/>
  </r>
  <r>
    <x v="9"/>
    <x v="134"/>
    <n v="7662.25"/>
  </r>
  <r>
    <x v="9"/>
    <x v="135"/>
    <n v="4910.3599999999997"/>
  </r>
  <r>
    <x v="9"/>
    <x v="136"/>
    <n v="21391.96"/>
  </r>
  <r>
    <x v="9"/>
    <x v="137"/>
    <n v="7330"/>
  </r>
  <r>
    <x v="9"/>
    <x v="138"/>
    <n v="22734.2"/>
  </r>
  <r>
    <x v="9"/>
    <x v="139"/>
    <n v="82.74"/>
  </r>
  <r>
    <x v="9"/>
    <x v="140"/>
    <n v="1055.69"/>
  </r>
  <r>
    <x v="9"/>
    <x v="141"/>
    <n v="4300"/>
  </r>
  <r>
    <x v="9"/>
    <x v="142"/>
    <n v="9751.58"/>
  </r>
  <r>
    <x v="9"/>
    <x v="143"/>
    <n v="782.8"/>
  </r>
  <r>
    <x v="9"/>
    <x v="144"/>
    <n v="1119"/>
  </r>
  <r>
    <x v="9"/>
    <x v="145"/>
    <n v="4063"/>
  </r>
  <r>
    <x v="9"/>
    <x v="146"/>
    <n v="785.42"/>
  </r>
  <r>
    <x v="9"/>
    <x v="147"/>
    <n v="3060"/>
  </r>
  <r>
    <x v="9"/>
    <x v="148"/>
    <n v="33240"/>
  </r>
  <r>
    <x v="9"/>
    <x v="149"/>
    <n v="2275"/>
  </r>
  <r>
    <x v="9"/>
    <x v="150"/>
    <n v="1402.1"/>
  </r>
  <r>
    <x v="9"/>
    <x v="151"/>
    <n v="92.98"/>
  </r>
  <r>
    <x v="9"/>
    <x v="152"/>
    <n v="4415.18"/>
  </r>
  <r>
    <x v="9"/>
    <x v="153"/>
    <n v="2100"/>
  </r>
  <r>
    <x v="9"/>
    <x v="154"/>
    <n v="31819"/>
  </r>
  <r>
    <x v="9"/>
    <x v="155"/>
    <n v="7153.38"/>
  </r>
  <r>
    <x v="9"/>
    <x v="156"/>
    <n v="19470"/>
  </r>
  <r>
    <x v="9"/>
    <x v="157"/>
    <n v="1544.3"/>
  </r>
  <r>
    <x v="9"/>
    <x v="158"/>
    <n v="300"/>
  </r>
  <r>
    <x v="9"/>
    <x v="159"/>
    <n v="760"/>
  </r>
  <r>
    <x v="9"/>
    <x v="160"/>
    <n v="1819.32"/>
  </r>
  <r>
    <x v="9"/>
    <x v="161"/>
    <n v="3000"/>
  </r>
  <r>
    <x v="9"/>
    <x v="162"/>
    <n v="15520"/>
  </r>
  <r>
    <x v="9"/>
    <x v="163"/>
    <n v="269.93"/>
  </r>
  <r>
    <x v="9"/>
    <x v="164"/>
    <n v="550"/>
  </r>
  <r>
    <x v="9"/>
    <x v="165"/>
    <n v="145"/>
  </r>
  <r>
    <x v="9"/>
    <x v="166"/>
    <n v="3125"/>
  </r>
  <r>
    <x v="9"/>
    <x v="167"/>
    <n v="272.60000000000002"/>
  </r>
  <r>
    <x v="9"/>
    <x v="168"/>
    <n v="11138"/>
  </r>
  <r>
    <x v="9"/>
    <x v="169"/>
    <n v="31183.55"/>
  </r>
  <r>
    <x v="9"/>
    <x v="170"/>
    <n v="1000"/>
  </r>
  <r>
    <x v="9"/>
    <x v="171"/>
    <n v="547.15"/>
  </r>
  <r>
    <x v="9"/>
    <x v="172"/>
    <n v="393.45"/>
  </r>
  <r>
    <x v="9"/>
    <x v="173"/>
    <n v="597.15"/>
  </r>
  <r>
    <x v="9"/>
    <x v="174"/>
    <n v="4494.88"/>
  </r>
  <r>
    <x v="9"/>
    <x v="175"/>
    <n v="606.79999999999995"/>
  </r>
  <r>
    <x v="9"/>
    <x v="176"/>
    <n v="3909.75"/>
  </r>
  <r>
    <x v="9"/>
    <x v="177"/>
    <n v="71.94"/>
  </r>
  <r>
    <x v="9"/>
    <x v="178"/>
    <n v="4162"/>
  </r>
  <r>
    <x v="9"/>
    <x v="179"/>
    <n v="40439.94"/>
  </r>
  <r>
    <x v="9"/>
    <x v="180"/>
    <n v="283"/>
  </r>
  <r>
    <x v="9"/>
    <x v="181"/>
    <n v="2821.96"/>
  </r>
  <r>
    <x v="9"/>
    <x v="182"/>
    <n v="2000"/>
  </r>
  <r>
    <x v="9"/>
    <x v="183"/>
    <n v="9210"/>
  </r>
  <r>
    <x v="9"/>
    <x v="184"/>
    <n v="208.99"/>
  </r>
  <r>
    <x v="9"/>
    <x v="185"/>
    <n v="7965"/>
  </r>
  <r>
    <x v="9"/>
    <x v="186"/>
    <n v="4068"/>
  </r>
  <r>
    <x v="9"/>
    <x v="187"/>
    <n v="938.39"/>
  </r>
  <r>
    <x v="9"/>
    <x v="188"/>
    <n v="4072.95"/>
  </r>
  <r>
    <x v="9"/>
    <x v="189"/>
    <n v="691"/>
  </r>
  <r>
    <x v="9"/>
    <x v="190"/>
    <n v="84233.04"/>
  </r>
  <r>
    <x v="9"/>
    <x v="191"/>
    <n v="365"/>
  </r>
  <r>
    <x v="9"/>
    <x v="192"/>
    <n v="1720"/>
  </r>
  <r>
    <x v="9"/>
    <x v="193"/>
    <n v="98032.38"/>
  </r>
  <r>
    <x v="9"/>
    <x v="194"/>
    <n v="53.63"/>
  </r>
  <r>
    <x v="9"/>
    <x v="195"/>
    <n v="12260"/>
  </r>
  <r>
    <x v="9"/>
    <x v="196"/>
    <n v="1145.5999999999999"/>
  </r>
  <r>
    <x v="9"/>
    <x v="197"/>
    <n v="26480.23"/>
  </r>
  <r>
    <x v="9"/>
    <x v="198"/>
    <n v="891"/>
  </r>
  <r>
    <x v="9"/>
    <x v="199"/>
    <n v="85568.65"/>
  </r>
  <r>
    <x v="9"/>
    <x v="200"/>
    <n v="19167.41"/>
  </r>
  <r>
    <x v="9"/>
    <x v="201"/>
    <n v="633.6"/>
  </r>
  <r>
    <x v="9"/>
    <x v="202"/>
    <n v="6721"/>
  </r>
  <r>
    <x v="9"/>
    <x v="203"/>
    <n v="190"/>
  </r>
  <r>
    <x v="9"/>
    <x v="204"/>
    <n v="809.28"/>
  </r>
  <r>
    <x v="9"/>
    <x v="205"/>
    <n v="2654"/>
  </r>
  <r>
    <x v="9"/>
    <x v="206"/>
    <n v="515"/>
  </r>
  <r>
    <x v="9"/>
    <x v="207"/>
    <n v="214.92"/>
  </r>
  <r>
    <x v="9"/>
    <x v="208"/>
    <n v="752.64"/>
  </r>
  <r>
    <x v="9"/>
    <x v="209"/>
    <n v="504.1"/>
  </r>
  <r>
    <x v="9"/>
    <x v="210"/>
    <n v="287.37"/>
  </r>
  <r>
    <x v="9"/>
    <x v="211"/>
    <n v="652.73"/>
  </r>
  <r>
    <x v="9"/>
    <x v="212"/>
    <n v="3815"/>
  </r>
  <r>
    <x v="9"/>
    <x v="213"/>
    <n v="2150"/>
  </r>
  <r>
    <x v="9"/>
    <x v="214"/>
    <n v="987"/>
  </r>
  <r>
    <x v="9"/>
    <x v="215"/>
    <n v="45197.04"/>
  </r>
  <r>
    <x v="9"/>
    <x v="216"/>
    <n v="950"/>
  </r>
  <r>
    <x v="9"/>
    <x v="217"/>
    <n v="1600"/>
  </r>
  <r>
    <x v="9"/>
    <x v="218"/>
    <n v="195.72"/>
  </r>
  <r>
    <x v="9"/>
    <x v="219"/>
    <n v="23177.03"/>
  </r>
  <r>
    <x v="9"/>
    <x v="220"/>
    <n v="86.58"/>
  </r>
  <r>
    <x v="9"/>
    <x v="221"/>
    <n v="6000"/>
  </r>
  <r>
    <x v="9"/>
    <x v="222"/>
    <n v="5000"/>
  </r>
  <r>
    <x v="9"/>
    <x v="223"/>
    <n v="4500"/>
  </r>
  <r>
    <x v="9"/>
    <x v="224"/>
    <n v="331.5"/>
  </r>
  <r>
    <x v="9"/>
    <x v="225"/>
    <n v="27.33"/>
  </r>
  <r>
    <x v="9"/>
    <x v="226"/>
    <n v="5506"/>
  </r>
  <r>
    <x v="9"/>
    <x v="227"/>
    <n v="2990.17"/>
  </r>
  <r>
    <x v="9"/>
    <x v="228"/>
    <n v="800"/>
  </r>
  <r>
    <x v="9"/>
    <x v="229"/>
    <n v="427.5"/>
  </r>
  <r>
    <x v="9"/>
    <x v="230"/>
    <n v="741"/>
  </r>
  <r>
    <x v="9"/>
    <x v="46"/>
    <n v="39.200000000000003"/>
  </r>
  <r>
    <x v="9"/>
    <x v="231"/>
    <n v="11340"/>
  </r>
  <r>
    <x v="9"/>
    <x v="232"/>
    <n v="4507.99"/>
  </r>
  <r>
    <x v="9"/>
    <x v="233"/>
    <n v="2024.18"/>
  </r>
  <r>
    <x v="9"/>
    <x v="234"/>
    <n v="65.2"/>
  </r>
  <r>
    <x v="9"/>
    <x v="235"/>
    <n v="1000"/>
  </r>
  <r>
    <x v="9"/>
    <x v="236"/>
    <n v="137"/>
  </r>
  <r>
    <x v="9"/>
    <x v="237"/>
    <n v="12098"/>
  </r>
  <r>
    <x v="9"/>
    <x v="238"/>
    <n v="1316.56"/>
  </r>
  <r>
    <x v="9"/>
    <x v="129"/>
    <n v="671.25"/>
  </r>
  <r>
    <x v="9"/>
    <x v="239"/>
    <n v="72474.490000000005"/>
  </r>
  <r>
    <x v="9"/>
    <x v="240"/>
    <n v="786.55"/>
  </r>
  <r>
    <x v="9"/>
    <x v="241"/>
    <n v="210"/>
  </r>
  <r>
    <x v="9"/>
    <x v="242"/>
    <n v="544.02"/>
  </r>
  <r>
    <x v="9"/>
    <x v="243"/>
    <n v="5024.34"/>
  </r>
  <r>
    <x v="9"/>
    <x v="244"/>
    <n v="3965"/>
  </r>
  <r>
    <x v="9"/>
    <x v="245"/>
    <n v="14919.23"/>
  </r>
  <r>
    <x v="9"/>
    <x v="246"/>
    <n v="50.15"/>
  </r>
  <r>
    <x v="9"/>
    <x v="247"/>
    <n v="6540"/>
  </r>
  <r>
    <x v="9"/>
    <x v="248"/>
    <n v="206"/>
  </r>
  <r>
    <x v="9"/>
    <x v="249"/>
    <n v="1032"/>
  </r>
  <r>
    <x v="9"/>
    <x v="250"/>
    <n v="1500"/>
  </r>
  <r>
    <x v="9"/>
    <x v="251"/>
    <n v="10644"/>
  </r>
  <r>
    <x v="9"/>
    <x v="252"/>
    <n v="727.53"/>
  </r>
  <r>
    <x v="10"/>
    <x v="253"/>
    <n v="22987"/>
  </r>
  <r>
    <x v="10"/>
    <x v="254"/>
    <n v="1700"/>
  </r>
  <r>
    <x v="11"/>
    <x v="255"/>
    <n v="549.99"/>
  </r>
  <r>
    <x v="11"/>
    <x v="256"/>
    <n v="32472.42"/>
  </r>
  <r>
    <x v="11"/>
    <x v="257"/>
    <n v="69510.399999999994"/>
  </r>
  <r>
    <x v="11"/>
    <x v="258"/>
    <n v="2792"/>
  </r>
  <r>
    <x v="11"/>
    <x v="259"/>
    <n v="749"/>
  </r>
  <r>
    <x v="11"/>
    <x v="260"/>
    <n v="3486"/>
  </r>
  <r>
    <x v="11"/>
    <x v="261"/>
    <n v="2095"/>
  </r>
  <r>
    <x v="11"/>
    <x v="169"/>
    <n v="410"/>
  </r>
  <r>
    <x v="11"/>
    <x v="262"/>
    <n v="1960"/>
  </r>
  <r>
    <x v="11"/>
    <x v="263"/>
    <n v="1643.18"/>
  </r>
  <r>
    <x v="11"/>
    <x v="264"/>
    <n v="6285"/>
  </r>
  <r>
    <x v="11"/>
    <x v="265"/>
    <n v="2450"/>
  </r>
  <r>
    <x v="11"/>
    <x v="266"/>
    <n v="47990"/>
  </r>
  <r>
    <x v="11"/>
    <x v="267"/>
    <n v="4000"/>
  </r>
  <r>
    <x v="11"/>
    <x v="103"/>
    <n v="119646.5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D881241-0270-419E-A1DF-A05C73AEAE59}" name="PivotTable2" cacheId="1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7:B294" firstHeaderRow="1" firstDataRow="1" firstDataCol="1"/>
  <pivotFields count="3"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Row" showAll="0">
      <items count="269">
        <item x="114"/>
        <item x="34"/>
        <item x="244"/>
        <item x="147"/>
        <item x="216"/>
        <item x="98"/>
        <item x="115"/>
        <item x="178"/>
        <item x="76"/>
        <item x="263"/>
        <item x="134"/>
        <item x="136"/>
        <item x="65"/>
        <item x="6"/>
        <item x="215"/>
        <item x="243"/>
        <item x="228"/>
        <item x="19"/>
        <item x="106"/>
        <item x="112"/>
        <item x="260"/>
        <item x="208"/>
        <item x="153"/>
        <item x="44"/>
        <item x="135"/>
        <item x="161"/>
        <item x="102"/>
        <item x="210"/>
        <item x="212"/>
        <item x="45"/>
        <item x="87"/>
        <item x="22"/>
        <item x="233"/>
        <item x="79"/>
        <item x="237"/>
        <item x="202"/>
        <item x="249"/>
        <item x="207"/>
        <item x="137"/>
        <item x="176"/>
        <item x="63"/>
        <item x="181"/>
        <item x="8"/>
        <item x="183"/>
        <item x="13"/>
        <item x="218"/>
        <item x="60"/>
        <item x="10"/>
        <item x="211"/>
        <item x="197"/>
        <item x="68"/>
        <item x="113"/>
        <item x="241"/>
        <item x="204"/>
        <item x="69"/>
        <item x="253"/>
        <item x="90"/>
        <item x="143"/>
        <item x="144"/>
        <item x="167"/>
        <item x="32"/>
        <item x="131"/>
        <item x="0"/>
        <item x="46"/>
        <item x="78"/>
        <item x="11"/>
        <item x="194"/>
        <item x="24"/>
        <item x="165"/>
        <item x="3"/>
        <item x="72"/>
        <item x="267"/>
        <item x="180"/>
        <item x="179"/>
        <item x="83"/>
        <item x="103"/>
        <item x="81"/>
        <item x="95"/>
        <item x="264"/>
        <item x="110"/>
        <item x="7"/>
        <item x="20"/>
        <item x="33"/>
        <item x="85"/>
        <item x="91"/>
        <item x="55"/>
        <item x="50"/>
        <item x="199"/>
        <item x="53"/>
        <item x="15"/>
        <item x="252"/>
        <item x="86"/>
        <item x="257"/>
        <item x="99"/>
        <item x="229"/>
        <item x="93"/>
        <item x="61"/>
        <item x="188"/>
        <item x="23"/>
        <item x="221"/>
        <item x="177"/>
        <item x="47"/>
        <item x="52"/>
        <item x="12"/>
        <item x="261"/>
        <item x="126"/>
        <item x="124"/>
        <item x="104"/>
        <item x="200"/>
        <item x="100"/>
        <item x="66"/>
        <item x="182"/>
        <item x="158"/>
        <item x="120"/>
        <item x="43"/>
        <item x="151"/>
        <item x="138"/>
        <item x="174"/>
        <item x="191"/>
        <item x="230"/>
        <item x="125"/>
        <item x="48"/>
        <item x="150"/>
        <item x="192"/>
        <item x="256"/>
        <item x="122"/>
        <item x="40"/>
        <item x="157"/>
        <item x="175"/>
        <item x="92"/>
        <item x="196"/>
        <item x="193"/>
        <item x="213"/>
        <item x="246"/>
        <item x="121"/>
        <item x="36"/>
        <item x="132"/>
        <item x="26"/>
        <item x="232"/>
        <item x="129"/>
        <item x="140"/>
        <item x="37"/>
        <item x="17"/>
        <item x="222"/>
        <item x="190"/>
        <item x="51"/>
        <item x="171"/>
        <item x="38"/>
        <item x="27"/>
        <item x="109"/>
        <item x="28"/>
        <item x="107"/>
        <item x="219"/>
        <item x="168"/>
        <item x="58"/>
        <item x="56"/>
        <item x="35"/>
        <item x="224"/>
        <item x="146"/>
        <item x="259"/>
        <item x="57"/>
        <item x="127"/>
        <item x="245"/>
        <item x="119"/>
        <item x="25"/>
        <item x="242"/>
        <item x="148"/>
        <item x="239"/>
        <item x="145"/>
        <item x="172"/>
        <item x="201"/>
        <item x="141"/>
        <item x="108"/>
        <item x="169"/>
        <item x="2"/>
        <item x="198"/>
        <item x="123"/>
        <item x="29"/>
        <item x="105"/>
        <item x="236"/>
        <item x="21"/>
        <item x="4"/>
        <item x="247"/>
        <item x="156"/>
        <item x="231"/>
        <item x="162"/>
        <item x="116"/>
        <item x="227"/>
        <item x="185"/>
        <item x="217"/>
        <item x="64"/>
        <item x="184"/>
        <item x="152"/>
        <item x="220"/>
        <item x="77"/>
        <item x="251"/>
        <item x="187"/>
        <item x="155"/>
        <item x="117"/>
        <item x="96"/>
        <item x="62"/>
        <item x="18"/>
        <item x="133"/>
        <item x="170"/>
        <item x="67"/>
        <item x="31"/>
        <item x="73"/>
        <item x="254"/>
        <item x="14"/>
        <item x="101"/>
        <item x="94"/>
        <item x="149"/>
        <item x="154"/>
        <item x="88"/>
        <item x="97"/>
        <item x="42"/>
        <item x="49"/>
        <item x="195"/>
        <item x="80"/>
        <item x="9"/>
        <item x="111"/>
        <item x="255"/>
        <item x="163"/>
        <item x="130"/>
        <item x="234"/>
        <item x="142"/>
        <item x="203"/>
        <item x="265"/>
        <item x="71"/>
        <item x="186"/>
        <item x="250"/>
        <item x="54"/>
        <item x="74"/>
        <item x="262"/>
        <item x="39"/>
        <item x="258"/>
        <item x="209"/>
        <item x="225"/>
        <item x="240"/>
        <item x="238"/>
        <item x="164"/>
        <item x="16"/>
        <item x="139"/>
        <item x="235"/>
        <item x="223"/>
        <item x="166"/>
        <item x="82"/>
        <item x="248"/>
        <item x="118"/>
        <item x="160"/>
        <item x="128"/>
        <item x="159"/>
        <item x="75"/>
        <item x="30"/>
        <item x="226"/>
        <item x="1"/>
        <item x="206"/>
        <item x="214"/>
        <item x="89"/>
        <item x="41"/>
        <item x="173"/>
        <item x="205"/>
        <item x="70"/>
        <item x="59"/>
        <item x="84"/>
        <item x="189"/>
        <item x="5"/>
        <item x="266"/>
        <item t="default"/>
      </items>
    </pivotField>
    <pivotField dataField="1" numFmtId="167" showAll="0"/>
  </pivotFields>
  <rowFields count="2">
    <field x="0"/>
    <field x="1"/>
  </rowFields>
  <rowItems count="287">
    <i>
      <x/>
    </i>
    <i r="1">
      <x v="62"/>
    </i>
    <i r="1">
      <x v="69"/>
    </i>
    <i r="1">
      <x v="174"/>
    </i>
    <i r="1">
      <x v="255"/>
    </i>
    <i>
      <x v="1"/>
    </i>
    <i r="1">
      <x v="13"/>
    </i>
    <i r="1">
      <x v="42"/>
    </i>
    <i r="1">
      <x v="44"/>
    </i>
    <i r="1">
      <x v="47"/>
    </i>
    <i r="1">
      <x v="65"/>
    </i>
    <i r="1">
      <x v="69"/>
    </i>
    <i r="1">
      <x v="80"/>
    </i>
    <i r="1">
      <x v="103"/>
    </i>
    <i r="1">
      <x v="181"/>
    </i>
    <i r="1">
      <x v="219"/>
    </i>
    <i r="1">
      <x v="266"/>
    </i>
    <i>
      <x v="2"/>
    </i>
    <i r="1">
      <x v="1"/>
    </i>
    <i r="1">
      <x v="8"/>
    </i>
    <i r="1">
      <x v="12"/>
    </i>
    <i r="1">
      <x v="17"/>
    </i>
    <i r="1">
      <x v="23"/>
    </i>
    <i r="1">
      <x v="29"/>
    </i>
    <i r="1">
      <x v="31"/>
    </i>
    <i r="1">
      <x v="33"/>
    </i>
    <i r="1">
      <x v="40"/>
    </i>
    <i r="1">
      <x v="46"/>
    </i>
    <i r="1">
      <x v="50"/>
    </i>
    <i r="1">
      <x v="54"/>
    </i>
    <i r="1">
      <x v="60"/>
    </i>
    <i r="1">
      <x v="63"/>
    </i>
    <i r="1">
      <x v="64"/>
    </i>
    <i r="1">
      <x v="67"/>
    </i>
    <i r="1">
      <x v="70"/>
    </i>
    <i r="1">
      <x v="81"/>
    </i>
    <i r="1">
      <x v="82"/>
    </i>
    <i r="1">
      <x v="85"/>
    </i>
    <i r="1">
      <x v="86"/>
    </i>
    <i r="1">
      <x v="88"/>
    </i>
    <i r="1">
      <x v="89"/>
    </i>
    <i r="1">
      <x v="96"/>
    </i>
    <i r="1">
      <x v="98"/>
    </i>
    <i r="1">
      <x v="101"/>
    </i>
    <i r="1">
      <x v="102"/>
    </i>
    <i r="1">
      <x v="110"/>
    </i>
    <i r="1">
      <x v="114"/>
    </i>
    <i r="1">
      <x v="121"/>
    </i>
    <i r="1">
      <x v="126"/>
    </i>
    <i r="1">
      <x v="135"/>
    </i>
    <i r="1">
      <x v="137"/>
    </i>
    <i r="1">
      <x v="141"/>
    </i>
    <i r="1">
      <x v="142"/>
    </i>
    <i r="1">
      <x v="145"/>
    </i>
    <i r="1">
      <x v="147"/>
    </i>
    <i r="1">
      <x v="148"/>
    </i>
    <i r="1">
      <x v="150"/>
    </i>
    <i r="1">
      <x v="154"/>
    </i>
    <i r="1">
      <x v="155"/>
    </i>
    <i r="1">
      <x v="156"/>
    </i>
    <i r="1">
      <x v="160"/>
    </i>
    <i r="1">
      <x v="164"/>
    </i>
    <i r="1">
      <x v="177"/>
    </i>
    <i r="1">
      <x v="180"/>
    </i>
    <i r="1">
      <x v="190"/>
    </i>
    <i r="1">
      <x v="194"/>
    </i>
    <i r="1">
      <x v="200"/>
    </i>
    <i r="1">
      <x v="201"/>
    </i>
    <i r="1">
      <x v="204"/>
    </i>
    <i r="1">
      <x v="205"/>
    </i>
    <i r="1">
      <x v="206"/>
    </i>
    <i r="1">
      <x v="208"/>
    </i>
    <i r="1">
      <x v="215"/>
    </i>
    <i r="1">
      <x v="216"/>
    </i>
    <i r="1">
      <x v="218"/>
    </i>
    <i r="1">
      <x v="228"/>
    </i>
    <i r="1">
      <x v="231"/>
    </i>
    <i r="1">
      <x v="232"/>
    </i>
    <i r="1">
      <x v="234"/>
    </i>
    <i r="1">
      <x v="241"/>
    </i>
    <i r="1">
      <x v="252"/>
    </i>
    <i r="1">
      <x v="253"/>
    </i>
    <i r="1">
      <x v="259"/>
    </i>
    <i r="1">
      <x v="262"/>
    </i>
    <i r="1">
      <x v="263"/>
    </i>
    <i>
      <x v="3"/>
    </i>
    <i r="1">
      <x v="30"/>
    </i>
    <i r="1">
      <x v="56"/>
    </i>
    <i r="1">
      <x v="74"/>
    </i>
    <i r="1">
      <x v="76"/>
    </i>
    <i r="1">
      <x v="83"/>
    </i>
    <i r="1">
      <x v="84"/>
    </i>
    <i r="1">
      <x v="91"/>
    </i>
    <i r="1">
      <x v="95"/>
    </i>
    <i r="1">
      <x v="129"/>
    </i>
    <i r="1">
      <x v="213"/>
    </i>
    <i r="1">
      <x v="246"/>
    </i>
    <i r="1">
      <x v="258"/>
    </i>
    <i r="1">
      <x v="264"/>
    </i>
    <i>
      <x v="4"/>
    </i>
    <i r="1">
      <x v="5"/>
    </i>
    <i r="1">
      <x v="18"/>
    </i>
    <i r="1">
      <x v="26"/>
    </i>
    <i r="1">
      <x v="75"/>
    </i>
    <i r="1">
      <x v="77"/>
    </i>
    <i r="1">
      <x v="79"/>
    </i>
    <i r="1">
      <x v="93"/>
    </i>
    <i r="1">
      <x v="107"/>
    </i>
    <i r="1">
      <x v="109"/>
    </i>
    <i r="1">
      <x v="149"/>
    </i>
    <i r="1">
      <x v="151"/>
    </i>
    <i r="1">
      <x v="172"/>
    </i>
    <i r="1">
      <x v="178"/>
    </i>
    <i r="1">
      <x v="199"/>
    </i>
    <i r="1">
      <x v="209"/>
    </i>
    <i r="1">
      <x v="210"/>
    </i>
    <i r="1">
      <x v="214"/>
    </i>
    <i>
      <x v="5"/>
    </i>
    <i r="1">
      <x/>
    </i>
    <i r="1">
      <x v="6"/>
    </i>
    <i r="1">
      <x v="19"/>
    </i>
    <i r="1">
      <x v="51"/>
    </i>
    <i r="1">
      <x v="113"/>
    </i>
    <i r="1">
      <x v="163"/>
    </i>
    <i r="1">
      <x v="186"/>
    </i>
    <i r="1">
      <x v="198"/>
    </i>
    <i r="1">
      <x v="220"/>
    </i>
    <i r="1">
      <x v="248"/>
    </i>
    <i>
      <x v="6"/>
    </i>
    <i r="1">
      <x v="63"/>
    </i>
    <i r="1">
      <x v="105"/>
    </i>
    <i r="1">
      <x v="106"/>
    </i>
    <i r="1">
      <x v="120"/>
    </i>
    <i r="1">
      <x v="125"/>
    </i>
    <i r="1">
      <x v="134"/>
    </i>
    <i r="1">
      <x v="161"/>
    </i>
    <i r="1">
      <x v="176"/>
    </i>
    <i>
      <x v="7"/>
    </i>
    <i r="1">
      <x v="250"/>
    </i>
    <i>
      <x v="8"/>
    </i>
    <i r="1">
      <x v="139"/>
    </i>
    <i>
      <x v="9"/>
    </i>
    <i r="1">
      <x v="2"/>
    </i>
    <i r="1">
      <x v="3"/>
    </i>
    <i r="1">
      <x v="4"/>
    </i>
    <i r="1">
      <x v="7"/>
    </i>
    <i r="1">
      <x v="10"/>
    </i>
    <i r="1">
      <x v="11"/>
    </i>
    <i r="1">
      <x v="14"/>
    </i>
    <i r="1">
      <x v="15"/>
    </i>
    <i r="1">
      <x v="16"/>
    </i>
    <i r="1">
      <x v="21"/>
    </i>
    <i r="1">
      <x v="22"/>
    </i>
    <i r="1">
      <x v="24"/>
    </i>
    <i r="1">
      <x v="25"/>
    </i>
    <i r="1">
      <x v="27"/>
    </i>
    <i r="1">
      <x v="28"/>
    </i>
    <i r="1">
      <x v="32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 r="1">
      <x v="43"/>
    </i>
    <i r="1">
      <x v="45"/>
    </i>
    <i r="1">
      <x v="48"/>
    </i>
    <i r="1">
      <x v="49"/>
    </i>
    <i r="1">
      <x v="52"/>
    </i>
    <i r="1">
      <x v="53"/>
    </i>
    <i r="1">
      <x v="57"/>
    </i>
    <i r="1">
      <x v="58"/>
    </i>
    <i r="1">
      <x v="59"/>
    </i>
    <i r="1">
      <x v="61"/>
    </i>
    <i r="1">
      <x v="63"/>
    </i>
    <i r="1">
      <x v="66"/>
    </i>
    <i r="1">
      <x v="68"/>
    </i>
    <i r="1">
      <x v="72"/>
    </i>
    <i r="1">
      <x v="73"/>
    </i>
    <i r="1">
      <x v="87"/>
    </i>
    <i r="1">
      <x v="90"/>
    </i>
    <i r="1">
      <x v="94"/>
    </i>
    <i r="1">
      <x v="97"/>
    </i>
    <i r="1">
      <x v="99"/>
    </i>
    <i r="1">
      <x v="100"/>
    </i>
    <i r="1">
      <x v="108"/>
    </i>
    <i r="1">
      <x v="111"/>
    </i>
    <i r="1">
      <x v="112"/>
    </i>
    <i r="1">
      <x v="115"/>
    </i>
    <i r="1">
      <x v="116"/>
    </i>
    <i r="1">
      <x v="117"/>
    </i>
    <i r="1">
      <x v="118"/>
    </i>
    <i r="1">
      <x v="119"/>
    </i>
    <i r="1">
      <x v="122"/>
    </i>
    <i r="1">
      <x v="123"/>
    </i>
    <i r="1">
      <x v="127"/>
    </i>
    <i r="1">
      <x v="128"/>
    </i>
    <i r="1">
      <x v="130"/>
    </i>
    <i r="1">
      <x v="131"/>
    </i>
    <i r="1">
      <x v="132"/>
    </i>
    <i r="1">
      <x v="133"/>
    </i>
    <i r="1">
      <x v="136"/>
    </i>
    <i r="1">
      <x v="138"/>
    </i>
    <i r="1">
      <x v="139"/>
    </i>
    <i r="1">
      <x v="140"/>
    </i>
    <i r="1">
      <x v="143"/>
    </i>
    <i r="1">
      <x v="144"/>
    </i>
    <i r="1">
      <x v="146"/>
    </i>
    <i r="1">
      <x v="152"/>
    </i>
    <i r="1">
      <x v="153"/>
    </i>
    <i r="1">
      <x v="157"/>
    </i>
    <i r="1">
      <x v="158"/>
    </i>
    <i r="1">
      <x v="162"/>
    </i>
    <i r="1">
      <x v="165"/>
    </i>
    <i r="1">
      <x v="166"/>
    </i>
    <i r="1">
      <x v="167"/>
    </i>
    <i r="1">
      <x v="168"/>
    </i>
    <i r="1">
      <x v="169"/>
    </i>
    <i r="1">
      <x v="170"/>
    </i>
    <i r="1">
      <x v="171"/>
    </i>
    <i r="1">
      <x v="173"/>
    </i>
    <i r="1">
      <x v="175"/>
    </i>
    <i r="1">
      <x v="179"/>
    </i>
    <i r="1">
      <x v="182"/>
    </i>
    <i r="1">
      <x v="183"/>
    </i>
    <i r="1">
      <x v="184"/>
    </i>
    <i r="1">
      <x v="185"/>
    </i>
    <i r="1">
      <x v="187"/>
    </i>
    <i r="1">
      <x v="188"/>
    </i>
    <i r="1">
      <x v="189"/>
    </i>
    <i r="1">
      <x v="191"/>
    </i>
    <i r="1">
      <x v="192"/>
    </i>
    <i r="1">
      <x v="193"/>
    </i>
    <i r="1">
      <x v="195"/>
    </i>
    <i r="1">
      <x v="196"/>
    </i>
    <i r="1">
      <x v="197"/>
    </i>
    <i r="1">
      <x v="202"/>
    </i>
    <i r="1">
      <x v="203"/>
    </i>
    <i r="1">
      <x v="211"/>
    </i>
    <i r="1">
      <x v="212"/>
    </i>
    <i r="1">
      <x v="217"/>
    </i>
    <i r="1">
      <x v="222"/>
    </i>
    <i r="1">
      <x v="223"/>
    </i>
    <i r="1">
      <x v="224"/>
    </i>
    <i r="1">
      <x v="225"/>
    </i>
    <i r="1">
      <x v="226"/>
    </i>
    <i r="1">
      <x v="229"/>
    </i>
    <i r="1">
      <x v="230"/>
    </i>
    <i r="1">
      <x v="236"/>
    </i>
    <i r="1">
      <x v="237"/>
    </i>
    <i r="1">
      <x v="238"/>
    </i>
    <i r="1">
      <x v="239"/>
    </i>
    <i r="1">
      <x v="240"/>
    </i>
    <i r="1">
      <x v="242"/>
    </i>
    <i r="1">
      <x v="243"/>
    </i>
    <i r="1">
      <x v="244"/>
    </i>
    <i r="1">
      <x v="245"/>
    </i>
    <i r="1">
      <x v="247"/>
    </i>
    <i r="1">
      <x v="249"/>
    </i>
    <i r="1">
      <x v="251"/>
    </i>
    <i r="1">
      <x v="254"/>
    </i>
    <i r="1">
      <x v="256"/>
    </i>
    <i r="1">
      <x v="257"/>
    </i>
    <i r="1">
      <x v="260"/>
    </i>
    <i r="1">
      <x v="261"/>
    </i>
    <i r="1">
      <x v="265"/>
    </i>
    <i>
      <x v="10"/>
    </i>
    <i r="1">
      <x v="55"/>
    </i>
    <i r="1">
      <x v="207"/>
    </i>
    <i>
      <x v="11"/>
    </i>
    <i r="1">
      <x v="9"/>
    </i>
    <i r="1">
      <x v="20"/>
    </i>
    <i r="1">
      <x v="71"/>
    </i>
    <i r="1">
      <x v="75"/>
    </i>
    <i r="1">
      <x v="78"/>
    </i>
    <i r="1">
      <x v="92"/>
    </i>
    <i r="1">
      <x v="104"/>
    </i>
    <i r="1">
      <x v="124"/>
    </i>
    <i r="1">
      <x v="159"/>
    </i>
    <i r="1">
      <x v="173"/>
    </i>
    <i r="1">
      <x v="221"/>
    </i>
    <i r="1">
      <x v="227"/>
    </i>
    <i r="1">
      <x v="233"/>
    </i>
    <i r="1">
      <x v="235"/>
    </i>
    <i r="1">
      <x v="267"/>
    </i>
    <i t="grand">
      <x/>
    </i>
  </rowItems>
  <colItems count="1">
    <i/>
  </colItems>
  <dataFields count="1">
    <dataField name="Total Spend" fld="2" baseField="0" baseItem="0"/>
  </dataFields>
  <formats count="8">
    <format dxfId="7">
      <pivotArea field="0" type="button" dataOnly="0" labelOnly="1" outline="0" axis="axisRow" fieldPosition="0"/>
    </format>
    <format dxfId="6">
      <pivotArea dataOnly="0" labelOnly="1" outline="0" axis="axisValues" fieldPosition="0"/>
    </format>
    <format dxfId="5">
      <pivotArea field="0" type="button" dataOnly="0" labelOnly="1" outline="0" axis="axisRow" fieldPosition="0"/>
    </format>
    <format dxfId="4">
      <pivotArea dataOnly="0" labelOnly="1" outline="0" axis="axisValues" fieldPosition="0"/>
    </format>
    <format dxfId="3">
      <pivotArea grandRow="1" outline="0" collapsedLevelsAreSubtotals="1" fieldPosition="0"/>
    </format>
    <format dxfId="2">
      <pivotArea dataOnly="0" labelOnly="1" grandRow="1" outline="0" fieldPosition="0"/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82CE155-61FF-4AE6-B5F8-90AF5ACACD0B}" name="PivotTable5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E274" firstHeaderRow="1" firstDataRow="2" firstDataCol="1"/>
  <pivotFields count="3">
    <pivotField axis="axisRow" showAll="0">
      <items count="270">
        <item x="255"/>
        <item x="128"/>
        <item x="125"/>
        <item x="177"/>
        <item x="187"/>
        <item x="256"/>
        <item x="73"/>
        <item x="201"/>
        <item x="58"/>
        <item x="227"/>
        <item x="155"/>
        <item x="109"/>
        <item x="32"/>
        <item x="8"/>
        <item x="23"/>
        <item x="90"/>
        <item x="203"/>
        <item x="211"/>
        <item x="161"/>
        <item x="42"/>
        <item x="74"/>
        <item x="86"/>
        <item x="25"/>
        <item x="24"/>
        <item x="19"/>
        <item x="35"/>
        <item x="81"/>
        <item x="224"/>
        <item x="221"/>
        <item x="219"/>
        <item x="36"/>
        <item x="84"/>
        <item x="213"/>
        <item x="17"/>
        <item x="218"/>
        <item x="18"/>
        <item x="154"/>
        <item x="217"/>
        <item x="142"/>
        <item x="230"/>
        <item x="72"/>
        <item x="234"/>
        <item x="7"/>
        <item x="51"/>
        <item x="47"/>
        <item x="21"/>
        <item x="249"/>
        <item x="169"/>
        <item x="106"/>
        <item x="100"/>
        <item x="150"/>
        <item x="149"/>
        <item x="145"/>
        <item x="97"/>
        <item x="164"/>
        <item x="207"/>
        <item x="2"/>
        <item x="102"/>
        <item x="119"/>
        <item x="266"/>
        <item x="29"/>
        <item x="83"/>
        <item x="180"/>
        <item x="205"/>
        <item x="236"/>
        <item x="265"/>
        <item x="118"/>
        <item x="233"/>
        <item x="239"/>
        <item x="117"/>
        <item x="91"/>
        <item x="122"/>
        <item x="268"/>
        <item x="210"/>
        <item x="30"/>
        <item x="259"/>
        <item x="251"/>
        <item x="191"/>
        <item x="248"/>
        <item x="192"/>
        <item x="28"/>
        <item x="190"/>
        <item x="174"/>
        <item x="229"/>
        <item x="178"/>
        <item x="235"/>
        <item x="50"/>
        <item x="62"/>
        <item x="37"/>
        <item x="228"/>
        <item x="16"/>
        <item x="64"/>
        <item x="264"/>
        <item x="267"/>
        <item x="156"/>
        <item x="77"/>
        <item x="11"/>
        <item x="162"/>
        <item x="114"/>
        <item x="6"/>
        <item x="245"/>
        <item x="15"/>
        <item x="79"/>
        <item x="196"/>
        <item x="5"/>
        <item x="158"/>
        <item x="49"/>
        <item x="14"/>
        <item x="141"/>
        <item x="146"/>
        <item x="254"/>
        <item x="75"/>
        <item x="193"/>
        <item x="46"/>
        <item x="55"/>
        <item x="258"/>
        <item x="257"/>
        <item x="59"/>
        <item x="197"/>
        <item x="153"/>
        <item x="66"/>
        <item x="45"/>
        <item x="184"/>
        <item x="41"/>
        <item x="225"/>
        <item x="171"/>
        <item x="194"/>
        <item x="9"/>
        <item x="63"/>
        <item x="212"/>
        <item x="244"/>
        <item x="4"/>
        <item x="60"/>
        <item x="93"/>
        <item x="143"/>
        <item x="166"/>
        <item x="71"/>
        <item x="68"/>
        <item x="206"/>
        <item x="103"/>
        <item x="69"/>
        <item x="175"/>
        <item x="22"/>
        <item x="13"/>
        <item x="89"/>
        <item x="183"/>
        <item x="67"/>
        <item x="231"/>
        <item x="56"/>
        <item x="185"/>
        <item x="148"/>
        <item x="181"/>
        <item x="52"/>
        <item x="61"/>
        <item x="40"/>
        <item x="152"/>
        <item x="92"/>
        <item x="43"/>
        <item x="105"/>
        <item x="237"/>
        <item x="120"/>
        <item x="111"/>
        <item x="238"/>
        <item x="260"/>
        <item x="57"/>
        <item x="144"/>
        <item x="121"/>
        <item x="82"/>
        <item x="165"/>
        <item x="112"/>
        <item x="173"/>
        <item x="138"/>
        <item x="243"/>
        <item x="54"/>
        <item x="1"/>
        <item x="216"/>
        <item x="34"/>
        <item x="215"/>
        <item x="220"/>
        <item x="31"/>
        <item x="157"/>
        <item x="250"/>
        <item x="263"/>
        <item x="140"/>
        <item x="208"/>
        <item x="133"/>
        <item x="188"/>
        <item x="27"/>
        <item x="202"/>
        <item x="214"/>
        <item x="80"/>
        <item x="0"/>
        <item x="78"/>
        <item x="126"/>
        <item x="127"/>
        <item x="115"/>
        <item x="101"/>
        <item x="136"/>
        <item x="182"/>
        <item x="65"/>
        <item x="167"/>
        <item x="176"/>
        <item x="242"/>
        <item x="70"/>
        <item x="204"/>
        <item x="247"/>
        <item x="252"/>
        <item x="159"/>
        <item x="186"/>
        <item x="172"/>
        <item x="222"/>
        <item x="223"/>
        <item x="113"/>
        <item x="135"/>
        <item x="200"/>
        <item x="253"/>
        <item x="104"/>
        <item x="151"/>
        <item x="99"/>
        <item x="241"/>
        <item x="168"/>
        <item x="20"/>
        <item x="232"/>
        <item x="134"/>
        <item x="108"/>
        <item x="132"/>
        <item x="124"/>
        <item x="95"/>
        <item x="129"/>
        <item x="12"/>
        <item x="137"/>
        <item x="240"/>
        <item x="131"/>
        <item x="39"/>
        <item x="163"/>
        <item x="94"/>
        <item x="147"/>
        <item x="130"/>
        <item x="170"/>
        <item x="107"/>
        <item x="195"/>
        <item x="98"/>
        <item x="10"/>
        <item x="33"/>
        <item x="209"/>
        <item x="3"/>
        <item x="160"/>
        <item x="262"/>
        <item x="85"/>
        <item x="76"/>
        <item x="110"/>
        <item x="87"/>
        <item x="116"/>
        <item x="38"/>
        <item x="53"/>
        <item x="198"/>
        <item x="88"/>
        <item x="96"/>
        <item x="226"/>
        <item x="26"/>
        <item x="123"/>
        <item x="48"/>
        <item x="44"/>
        <item x="179"/>
        <item x="139"/>
        <item x="246"/>
        <item x="199"/>
        <item x="261"/>
        <item x="189"/>
        <item t="default"/>
      </items>
    </pivotField>
    <pivotField dataField="1" numFmtId="167" showAll="0"/>
    <pivotField axis="axisCol" showAll="0">
      <items count="4">
        <item x="0"/>
        <item x="1"/>
        <item x="2"/>
        <item t="default"/>
      </items>
    </pivotField>
  </pivotFields>
  <rowFields count="1">
    <field x="0"/>
  </rowFields>
  <rowItems count="27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 t="grand">
      <x/>
    </i>
  </rowItems>
  <colFields count="1">
    <field x="2"/>
  </colFields>
  <colItems count="4">
    <i>
      <x/>
    </i>
    <i>
      <x v="1"/>
    </i>
    <i>
      <x v="2"/>
    </i>
    <i t="grand">
      <x/>
    </i>
  </colItems>
  <dataFields count="1">
    <dataField name="Sum of Usf Total Spend" fld="1" baseField="0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B366D9F-F40C-4AB5-8A0F-16D31D3D7055}" name="Table1" displayName="Table1" ref="A6:E188" totalsRowShown="0" headerRowDxfId="14" dataDxfId="13">
  <autoFilter ref="A6:E188" xr:uid="{3B366D9F-F40C-4AB5-8A0F-16D31D3D7055}"/>
  <tableColumns count="5">
    <tableColumn id="1" xr3:uid="{6FB582BC-9669-485F-B272-A95072752848}" name="Usf Department Description" dataDxfId="12"/>
    <tableColumn id="2" xr3:uid="{BF6DF7D9-0965-4D9D-ACBD-738A51E453B9}" name="Jan" dataDxfId="11" dataCellStyle="Currency"/>
    <tableColumn id="3" xr3:uid="{E224F186-C297-4E1A-B44D-FBAB3AFC6283}" name="Feb" dataDxfId="10" dataCellStyle="Currency"/>
    <tableColumn id="4" xr3:uid="{C2E3D3EA-DCCE-4911-A6FC-C3909DF878CD}" name="Mar" dataDxfId="9" dataCellStyle="Currency"/>
    <tableColumn id="14" xr3:uid="{1E32A85B-B028-43FD-863B-D50B233F2615}" name="Totals" dataDxfId="8">
      <calculatedColumnFormula>SUM(Table1[[#This Row],[Jan]:[Mar]])</calculatedColumnFormula>
    </tableColumn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G14"/>
  <sheetViews>
    <sheetView workbookViewId="0">
      <selection sqref="A1:C1"/>
    </sheetView>
  </sheetViews>
  <sheetFormatPr defaultRowHeight="15" x14ac:dyDescent="0.25"/>
  <cols>
    <col min="1" max="1" width="27.7109375" customWidth="1"/>
    <col min="3" max="3" width="9.140625" customWidth="1"/>
  </cols>
  <sheetData>
    <row r="1" spans="1:7" ht="23.25" x14ac:dyDescent="0.35">
      <c r="A1" s="140" t="s">
        <v>11</v>
      </c>
      <c r="B1" s="140"/>
      <c r="C1" s="140"/>
    </row>
    <row r="4" spans="1:7" x14ac:dyDescent="0.25">
      <c r="A4" s="23" t="s">
        <v>12</v>
      </c>
    </row>
    <row r="5" spans="1:7" x14ac:dyDescent="0.25">
      <c r="A5" s="23" t="s">
        <v>13</v>
      </c>
    </row>
    <row r="6" spans="1:7" x14ac:dyDescent="0.25">
      <c r="A6" s="23" t="s">
        <v>14</v>
      </c>
    </row>
    <row r="7" spans="1:7" x14ac:dyDescent="0.25">
      <c r="A7" s="23" t="s">
        <v>15</v>
      </c>
    </row>
    <row r="8" spans="1:7" x14ac:dyDescent="0.25">
      <c r="A8" s="23" t="s">
        <v>21</v>
      </c>
    </row>
    <row r="9" spans="1:7" x14ac:dyDescent="0.25">
      <c r="A9" s="25" t="s">
        <v>16</v>
      </c>
      <c r="B9" s="26"/>
      <c r="C9" s="26"/>
      <c r="D9" s="26"/>
      <c r="E9" s="26"/>
      <c r="F9" s="26"/>
      <c r="G9" s="26"/>
    </row>
    <row r="12" spans="1:7" x14ac:dyDescent="0.25">
      <c r="A12" s="24" t="s">
        <v>20</v>
      </c>
    </row>
    <row r="13" spans="1:7" x14ac:dyDescent="0.25">
      <c r="A13" t="s">
        <v>26</v>
      </c>
    </row>
    <row r="14" spans="1:7" x14ac:dyDescent="0.25">
      <c r="A14" t="s">
        <v>25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E8DD1-302E-49BB-9547-2BB4E58627DF}">
  <sheetPr>
    <pageSetUpPr fitToPage="1"/>
  </sheetPr>
  <dimension ref="A6:N35"/>
  <sheetViews>
    <sheetView topLeftCell="A7" zoomScale="90" zoomScaleNormal="90" workbookViewId="0">
      <selection activeCell="L50" sqref="L50"/>
    </sheetView>
  </sheetViews>
  <sheetFormatPr defaultColWidth="9.140625" defaultRowHeight="15" x14ac:dyDescent="0.25"/>
  <cols>
    <col min="1" max="1" width="41.85546875" bestFit="1" customWidth="1"/>
    <col min="3" max="3" width="10.85546875" customWidth="1"/>
    <col min="4" max="4" width="18.140625" style="27" customWidth="1"/>
    <col min="5" max="5" width="8.7109375" customWidth="1"/>
    <col min="6" max="6" width="14.7109375" style="27" customWidth="1"/>
    <col min="7" max="7" width="9.85546875" customWidth="1"/>
    <col min="8" max="8" width="17.28515625" style="27" customWidth="1"/>
    <col min="9" max="9" width="5.140625" hidden="1" customWidth="1"/>
    <col min="10" max="10" width="9.85546875" hidden="1" customWidth="1"/>
    <col min="11" max="11" width="6.140625" customWidth="1"/>
    <col min="12" max="12" width="17.28515625" style="27" customWidth="1"/>
    <col min="13" max="13" width="1.5703125" customWidth="1"/>
    <col min="14" max="14" width="29.140625" customWidth="1"/>
  </cols>
  <sheetData>
    <row r="6" spans="1:14" ht="34.5" customHeight="1" x14ac:dyDescent="0.25"/>
    <row r="7" spans="1:14" ht="19.899999999999999" customHeight="1" x14ac:dyDescent="0.25">
      <c r="A7" s="141" t="s">
        <v>24</v>
      </c>
      <c r="B7" s="141"/>
      <c r="C7" s="142" t="s">
        <v>33</v>
      </c>
      <c r="D7" s="142"/>
      <c r="E7" s="142"/>
    </row>
    <row r="8" spans="1:14" ht="18.399999999999999" customHeight="1" x14ac:dyDescent="0.25">
      <c r="A8" s="141" t="s">
        <v>43</v>
      </c>
      <c r="B8" s="141"/>
      <c r="C8" s="142" t="s">
        <v>39</v>
      </c>
      <c r="D8" s="142"/>
      <c r="E8" s="142"/>
    </row>
    <row r="9" spans="1:14" ht="19.899999999999999" customHeight="1" x14ac:dyDescent="0.25">
      <c r="A9" s="141" t="s">
        <v>22</v>
      </c>
      <c r="B9" s="141"/>
      <c r="C9" s="143"/>
      <c r="D9" s="142"/>
      <c r="E9" s="142"/>
    </row>
    <row r="10" spans="1:14" ht="18" customHeight="1" x14ac:dyDescent="0.25">
      <c r="A10" s="141" t="s">
        <v>23</v>
      </c>
      <c r="B10" s="141"/>
      <c r="C10" s="142"/>
      <c r="D10" s="142"/>
      <c r="E10" s="142"/>
    </row>
    <row r="11" spans="1:14" ht="18.75" customHeight="1" x14ac:dyDescent="0.25">
      <c r="A11" s="141" t="s">
        <v>34</v>
      </c>
      <c r="B11" s="141"/>
      <c r="C11" s="148" t="s">
        <v>44</v>
      </c>
      <c r="D11" s="148"/>
      <c r="E11" s="148"/>
    </row>
    <row r="12" spans="1:14" ht="33.75" customHeight="1" x14ac:dyDescent="0.3">
      <c r="A12" s="4" t="s">
        <v>0</v>
      </c>
      <c r="B12" s="6"/>
      <c r="C12" s="149" t="s">
        <v>27</v>
      </c>
      <c r="D12" s="150"/>
      <c r="E12" s="149" t="s">
        <v>28</v>
      </c>
      <c r="F12" s="150"/>
      <c r="G12" s="144" t="s">
        <v>29</v>
      </c>
      <c r="H12" s="145"/>
      <c r="I12" s="144"/>
      <c r="J12" s="145"/>
      <c r="K12" s="144" t="s">
        <v>2</v>
      </c>
      <c r="L12" s="145"/>
      <c r="M12" s="67"/>
      <c r="N12" s="50" t="s">
        <v>40</v>
      </c>
    </row>
    <row r="13" spans="1:14" ht="21" customHeight="1" x14ac:dyDescent="0.3">
      <c r="A13" s="68"/>
      <c r="B13" s="69"/>
      <c r="C13" s="70"/>
      <c r="D13" s="28"/>
      <c r="E13" s="71"/>
      <c r="F13" s="28"/>
      <c r="G13" s="71"/>
      <c r="H13" s="28"/>
      <c r="I13" s="71"/>
      <c r="J13" s="71"/>
      <c r="K13" s="71"/>
      <c r="L13" s="28"/>
      <c r="M13" s="72"/>
      <c r="N13" s="51"/>
    </row>
    <row r="14" spans="1:14" ht="21" customHeight="1" x14ac:dyDescent="0.3">
      <c r="A14" s="73"/>
      <c r="B14" s="69"/>
      <c r="C14" s="74"/>
      <c r="D14" s="29"/>
      <c r="E14" s="75"/>
      <c r="F14" s="29"/>
      <c r="G14" s="75"/>
      <c r="H14" s="29"/>
      <c r="I14" s="75"/>
      <c r="J14" s="75"/>
      <c r="K14" s="75"/>
      <c r="L14" s="29"/>
      <c r="M14" s="76"/>
      <c r="N14" s="52"/>
    </row>
    <row r="15" spans="1:14" ht="26.25" customHeight="1" x14ac:dyDescent="0.25">
      <c r="A15" s="77"/>
      <c r="B15" s="78"/>
      <c r="C15" s="79"/>
      <c r="D15" s="38"/>
      <c r="E15" s="80"/>
      <c r="F15" s="38"/>
      <c r="G15" s="80"/>
      <c r="I15" s="80"/>
      <c r="K15" s="80"/>
      <c r="M15" s="81"/>
      <c r="N15" s="146" t="s">
        <v>36</v>
      </c>
    </row>
    <row r="16" spans="1:14" ht="31.5" customHeight="1" x14ac:dyDescent="0.25">
      <c r="A16" s="82"/>
      <c r="B16" s="78"/>
      <c r="C16" s="7"/>
      <c r="D16" s="30" t="s">
        <v>3</v>
      </c>
      <c r="E16" s="10"/>
      <c r="F16" s="30" t="s">
        <v>3</v>
      </c>
      <c r="G16" s="10"/>
      <c r="H16" s="30" t="s">
        <v>3</v>
      </c>
      <c r="I16" s="10"/>
      <c r="J16" s="8" t="s">
        <v>3</v>
      </c>
      <c r="K16" s="10"/>
      <c r="L16" s="30" t="s">
        <v>3</v>
      </c>
      <c r="M16" s="67"/>
      <c r="N16" s="147"/>
    </row>
    <row r="17" spans="1:14" ht="15" customHeight="1" x14ac:dyDescent="0.25">
      <c r="A17" s="4" t="s">
        <v>8</v>
      </c>
      <c r="B17" s="78"/>
      <c r="C17" s="11" t="s">
        <v>1</v>
      </c>
      <c r="D17" s="33"/>
      <c r="E17" s="11" t="s">
        <v>1</v>
      </c>
      <c r="F17" s="33"/>
      <c r="G17" s="11" t="s">
        <v>1</v>
      </c>
      <c r="H17" s="83"/>
      <c r="I17" s="11" t="s">
        <v>1</v>
      </c>
      <c r="J17" s="2"/>
      <c r="K17" s="11" t="s">
        <v>1</v>
      </c>
      <c r="L17" s="33"/>
      <c r="M17" s="67"/>
      <c r="N17" s="84"/>
    </row>
    <row r="18" spans="1:14" ht="15" customHeight="1" x14ac:dyDescent="0.25">
      <c r="A18" s="16" t="s">
        <v>4</v>
      </c>
      <c r="B18" s="78"/>
      <c r="C18" s="85"/>
      <c r="D18" s="35">
        <v>0</v>
      </c>
      <c r="E18" s="85"/>
      <c r="F18" s="35">
        <f>SUM('[1]Jun Summary Report '!F18, '[1]May Summary Report '!F18, '[1]Apr Summary Report'!F18, '[1]Mar Summary Report'!F18, '[1]Feb Summary Report '!F18, '[1]Jan Summary Report'!F18, '[1]Dec Summary Report'!F18, '[1]Nov Summary Report  '!F18,'[1]Oct Summary Report '!F18,'[1]Sept Summary Report'!F18,'[1]Aug Summary Report '!F18,'[1]July Summary Report'!F18)</f>
        <v>0</v>
      </c>
      <c r="G18" s="85">
        <v>16</v>
      </c>
      <c r="H18" s="86">
        <f>SUM('[1]Jun Summary Report '!H18, '[1]May Summary Report '!H18, '[1]Apr Summary Report'!H18, '[1]Mar Summary Report'!H18, '[1]Feb Summary Report '!H18, '[1]Jan Summary Report'!H18, '[1]Dec Summary Report'!H18, '[1]Nov Summary Report  '!H18,'[1]Oct Summary Report '!H18,'[1]Sept Summary Report'!H18,'[1]Aug Summary Report '!H18,'[1]July Summary Report'!H18)</f>
        <v>111251.71</v>
      </c>
      <c r="I18" s="85">
        <f>SUM('[1]Jun Summary Report '!I18, '[1]May Summary Report '!I18, '[1]Apr Summary Report'!I18, '[1]Mar Summary Report'!I18, '[1]Feb Summary Report '!I18, '[1]Jan Summary Report'!I18, '[1]Dec Summary Report'!I18, '[1]Nov Summary Report  '!I18,'[1]Oct Summary Report '!I18,'[1]Sept Summary Report'!I18,'[1]Aug Summary Report '!I18,'[1]July Summary Report'!I18)</f>
        <v>0</v>
      </c>
      <c r="J18" s="85">
        <f>SUM('[1]Jun Summary Report '!J18, '[1]May Summary Report '!J18, '[1]Apr Summary Report'!J18, '[1]Mar Summary Report'!J18, '[1]Feb Summary Report '!J18, '[1]Jan Summary Report'!J18, '[1]Dec Summary Report'!J18, '[1]Nov Summary Report  '!J18,'[1]Oct Summary Report '!J18,'[1]Sept Summary Report'!J18,'[1]Aug Summary Report '!J18,'[1]July Summary Report'!J18)</f>
        <v>0</v>
      </c>
      <c r="K18" s="85">
        <v>17</v>
      </c>
      <c r="L18" s="35">
        <f t="shared" ref="L18:L24" si="0">SUM(D18,F18,H18)</f>
        <v>111251.71</v>
      </c>
      <c r="M18" s="67"/>
      <c r="N18" s="53">
        <f>L18/L35</f>
        <v>2.3578132957033954E-2</v>
      </c>
    </row>
    <row r="19" spans="1:14" ht="15" customHeight="1" x14ac:dyDescent="0.25">
      <c r="A19" s="1" t="s">
        <v>30</v>
      </c>
      <c r="B19" s="78"/>
      <c r="C19" s="85"/>
      <c r="D19" s="35">
        <v>0</v>
      </c>
      <c r="E19" s="85"/>
      <c r="F19" s="35">
        <v>0</v>
      </c>
      <c r="G19" s="85">
        <v>77</v>
      </c>
      <c r="H19" s="86">
        <f>SUM('[1]Jun Summary Report '!H19, '[1]May Summary Report '!H19, '[1]Apr Summary Report'!H19, '[1]Mar Summary Report'!H19, '[1]Feb Summary Report '!H19, '[1]Jan Summary Report'!H19, '[1]Dec Summary Report'!H19, '[1]Nov Summary Report  '!H19,'[1]Oct Summary Report '!H19,'[1]Sept Summary Report'!H19,'[1]Aug Summary Report '!H19,'[1]July Summary Report'!H19)</f>
        <v>448409.28</v>
      </c>
      <c r="I19" s="85">
        <f>SUM('[1]Jun Summary Report '!I19, '[1]May Summary Report '!I19, '[1]Apr Summary Report'!I19, '[1]Mar Summary Report'!I19, '[1]Feb Summary Report '!I19, '[1]Jan Summary Report'!I19, '[1]Dec Summary Report'!I19, '[1]Nov Summary Report  '!I19,'[1]Oct Summary Report '!I19,'[1]Sept Summary Report'!I19,'[1]Aug Summary Report '!I19,'[1]July Summary Report'!I19)</f>
        <v>0</v>
      </c>
      <c r="J19" s="85">
        <f>SUM('[1]Jun Summary Report '!J19, '[1]May Summary Report '!J19, '[1]Apr Summary Report'!J19, '[1]Mar Summary Report'!J19, '[1]Feb Summary Report '!J19, '[1]Jan Summary Report'!J19, '[1]Dec Summary Report'!J19, '[1]Nov Summary Report  '!J19,'[1]Oct Summary Report '!J19,'[1]Sept Summary Report'!J19,'[1]Aug Summary Report '!J19,'[1]July Summary Report'!J19)</f>
        <v>0</v>
      </c>
      <c r="K19" s="85">
        <f>G19</f>
        <v>77</v>
      </c>
      <c r="L19" s="35">
        <f t="shared" si="0"/>
        <v>448409.28</v>
      </c>
      <c r="M19" s="67"/>
      <c r="N19" s="53">
        <f>L19/L35</f>
        <v>9.5033628004530149E-2</v>
      </c>
    </row>
    <row r="20" spans="1:14" ht="15" customHeight="1" x14ac:dyDescent="0.25">
      <c r="A20" s="1" t="s">
        <v>5</v>
      </c>
      <c r="B20" s="78"/>
      <c r="C20" s="85"/>
      <c r="D20" s="35">
        <v>0</v>
      </c>
      <c r="E20" s="85"/>
      <c r="F20" s="35">
        <f>SUM('[1]Jun Summary Report '!F20, '[1]May Summary Report '!F20, '[1]Apr Summary Report'!F20, '[1]Mar Summary Report'!F20, '[1]Feb Summary Report '!F20, '[1]Jan Summary Report'!F20, '[1]Dec Summary Report'!F20, '[1]Nov Summary Report  '!F20,'[1]Oct Summary Report '!F20,'[1]Sept Summary Report'!F20,'[1]Aug Summary Report '!F20,'[1]July Summary Report'!F20)</f>
        <v>0</v>
      </c>
      <c r="G20" s="85">
        <v>41</v>
      </c>
      <c r="H20" s="86">
        <f>SUM('[1]Jun Summary Report '!H20, '[1]May Summary Report '!H20, '[1]Apr Summary Report'!H20, '[1]Mar Summary Report'!H20, '[1]Feb Summary Report '!H20, '[1]Jan Summary Report'!H20, '[1]Dec Summary Report'!H20, '[1]Nov Summary Report  '!H20,'[1]Oct Summary Report '!H20,'[1]Sept Summary Report'!H20,'[1]Aug Summary Report '!H20,'[1]July Summary Report'!H20)</f>
        <v>244776.59</v>
      </c>
      <c r="I20" s="85">
        <f>SUM('[1]Jun Summary Report '!I20, '[1]May Summary Report '!I20, '[1]Apr Summary Report'!I20, '[1]Mar Summary Report'!I20, '[1]Feb Summary Report '!I20, '[1]Jan Summary Report'!I20, '[1]Dec Summary Report'!I20, '[1]Nov Summary Report  '!I20,'[1]Oct Summary Report '!I20,'[1]Sept Summary Report'!I20,'[1]Aug Summary Report '!I20,'[1]July Summary Report'!I20)</f>
        <v>0</v>
      </c>
      <c r="J20" s="85">
        <f>SUM('[1]Jun Summary Report '!J20, '[1]May Summary Report '!J20, '[1]Apr Summary Report'!J20, '[1]Mar Summary Report'!J20, '[1]Feb Summary Report '!J20, '[1]Jan Summary Report'!J20, '[1]Dec Summary Report'!J20, '[1]Nov Summary Report  '!J20,'[1]Oct Summary Report '!J20,'[1]Sept Summary Report'!J20,'[1]Aug Summary Report '!J20,'[1]July Summary Report'!J20)</f>
        <v>0</v>
      </c>
      <c r="K20" s="85">
        <f>G20</f>
        <v>41</v>
      </c>
      <c r="L20" s="35">
        <f t="shared" si="0"/>
        <v>244776.59</v>
      </c>
      <c r="M20" s="67"/>
      <c r="N20" s="53">
        <f>L20/L35</f>
        <v>5.1876730558023665E-2</v>
      </c>
    </row>
    <row r="21" spans="1:14" ht="15" customHeight="1" x14ac:dyDescent="0.25">
      <c r="A21" s="1" t="s">
        <v>6</v>
      </c>
      <c r="B21" s="78"/>
      <c r="C21" s="85"/>
      <c r="D21" s="35">
        <v>0</v>
      </c>
      <c r="E21" s="85"/>
      <c r="F21" s="35">
        <f>SUM('[1]Jun Summary Report '!F21, '[1]May Summary Report '!F21, '[1]Apr Summary Report'!F21, '[1]Mar Summary Report'!F21, '[1]Feb Summary Report '!F21, '[1]Jan Summary Report'!F21, '[1]Dec Summary Report'!F21, '[1]Nov Summary Report  '!F21,'[1]Oct Summary Report '!F21,'[1]Sept Summary Report'!F21,'[1]Aug Summary Report '!F21,'[1]July Summary Report'!F21)</f>
        <v>0</v>
      </c>
      <c r="G21" s="85">
        <v>265</v>
      </c>
      <c r="H21" s="86">
        <f>SUM('[1]Jun Summary Report '!H21, '[1]May Summary Report '!H21, '[1]Apr Summary Report'!H21, '[1]Mar Summary Report'!H21, '[1]Feb Summary Report '!H21, '[1]Jan Summary Report'!H21, '[1]Dec Summary Report'!H21, '[1]Nov Summary Report  '!H21,'[1]Oct Summary Report '!H21,'[1]Sept Summary Report'!H21,'[1]Aug Summary Report '!H21,'[1]July Summary Report'!H21)</f>
        <v>1525770.25</v>
      </c>
      <c r="I21" s="85">
        <f>SUM('[1]Jun Summary Report '!I21, '[1]May Summary Report '!I21, '[1]Apr Summary Report'!I21, '[1]Mar Summary Report'!I21, '[1]Feb Summary Report '!I21, '[1]Jan Summary Report'!I21, '[1]Dec Summary Report'!I21, '[1]Nov Summary Report  '!I21,'[1]Oct Summary Report '!I21,'[1]Sept Summary Report'!I21,'[1]Aug Summary Report '!I21,'[1]July Summary Report'!I21)</f>
        <v>0</v>
      </c>
      <c r="J21" s="85">
        <f>SUM('[1]Jun Summary Report '!J21, '[1]May Summary Report '!J21, '[1]Apr Summary Report'!J21, '[1]Mar Summary Report'!J21, '[1]Feb Summary Report '!J21, '[1]Jan Summary Report'!J21, '[1]Dec Summary Report'!J21, '[1]Nov Summary Report  '!J21,'[1]Oct Summary Report '!J21,'[1]Sept Summary Report'!J21,'[1]Aug Summary Report '!J21,'[1]July Summary Report'!J21)</f>
        <v>0</v>
      </c>
      <c r="K21" s="85">
        <f>G21</f>
        <v>265</v>
      </c>
      <c r="L21" s="35">
        <f t="shared" si="0"/>
        <v>1525770.25</v>
      </c>
      <c r="M21" s="67"/>
      <c r="N21" s="53">
        <f>L21/L35</f>
        <v>0.323364142595084</v>
      </c>
    </row>
    <row r="22" spans="1:14" ht="15" customHeight="1" x14ac:dyDescent="0.25">
      <c r="A22" s="1" t="s">
        <v>7</v>
      </c>
      <c r="B22" s="78"/>
      <c r="C22" s="85"/>
      <c r="D22" s="35">
        <v>0</v>
      </c>
      <c r="E22" s="85"/>
      <c r="F22" s="35">
        <f>SUM('[1]Jun Summary Report '!F22, '[1]May Summary Report '!F22, '[1]Apr Summary Report'!F22, '[1]Mar Summary Report'!F22, '[1]Feb Summary Report '!F22, '[1]Jan Summary Report'!F22, '[1]Dec Summary Report'!F22, '[1]Nov Summary Report  '!F22,'[1]Oct Summary Report '!F22,'[1]Sept Summary Report'!F22,'[1]Aug Summary Report '!F22,'[1]July Summary Report'!F22)</f>
        <v>0</v>
      </c>
      <c r="G22" s="85">
        <v>38</v>
      </c>
      <c r="H22" s="86">
        <f>SUM('[1]Jun Summary Report '!H22, '[1]May Summary Report '!H22, '[1]Apr Summary Report'!H22, '[1]Mar Summary Report'!H22, '[1]Feb Summary Report '!H22, '[1]Jan Summary Report'!H22, '[1]Dec Summary Report'!H22, '[1]Nov Summary Report  '!H22,'[1]Oct Summary Report '!H22,'[1]Sept Summary Report'!H22,'[1]Aug Summary Report '!H22,'[1]July Summary Report'!H22)</f>
        <v>114941.41</v>
      </c>
      <c r="I22" s="85">
        <f>SUM('[1]Jun Summary Report '!I22, '[1]May Summary Report '!I22, '[1]Apr Summary Report'!I22, '[1]Mar Summary Report'!I22, '[1]Feb Summary Report '!I22, '[1]Jan Summary Report'!I22, '[1]Dec Summary Report'!I22, '[1]Nov Summary Report  '!I22,'[1]Oct Summary Report '!I22,'[1]Sept Summary Report'!I22,'[1]Aug Summary Report '!I22,'[1]July Summary Report'!I22)</f>
        <v>0</v>
      </c>
      <c r="J22" s="85">
        <f>SUM('[1]Jun Summary Report '!J22, '[1]May Summary Report '!J22, '[1]Apr Summary Report'!J22, '[1]Mar Summary Report'!J22, '[1]Feb Summary Report '!J22, '[1]Jan Summary Report'!J22, '[1]Dec Summary Report'!J22, '[1]Nov Summary Report  '!J22,'[1]Oct Summary Report '!J22,'[1]Sept Summary Report'!J22,'[1]Aug Summary Report '!J22,'[1]July Summary Report'!J22)</f>
        <v>0</v>
      </c>
      <c r="K22" s="85">
        <f>G22</f>
        <v>38</v>
      </c>
      <c r="L22" s="35">
        <f t="shared" si="0"/>
        <v>114941.41</v>
      </c>
      <c r="M22" s="67"/>
      <c r="N22" s="53">
        <f>L22/L35</f>
        <v>2.4360109586171321E-2</v>
      </c>
    </row>
    <row r="23" spans="1:14" ht="15" customHeight="1" x14ac:dyDescent="0.25">
      <c r="A23" s="1" t="s">
        <v>32</v>
      </c>
      <c r="B23" s="78"/>
      <c r="C23" s="85"/>
      <c r="D23" s="35">
        <v>0</v>
      </c>
      <c r="E23" s="85"/>
      <c r="F23" s="35">
        <f>SUM('[1]Jun Summary Report '!F23, '[1]May Summary Report '!F23, '[1]Apr Summary Report'!F23, '[1]Mar Summary Report'!F23, '[1]Feb Summary Report '!F23, '[1]Jan Summary Report'!F23, '[1]Dec Summary Report'!F23, '[1]Nov Summary Report  '!F23,'[1]Oct Summary Report '!F23,'[1]Sept Summary Report'!F23,'[1]Aug Summary Report '!F23,'[1]July Summary Report'!F23)</f>
        <v>0</v>
      </c>
      <c r="G23" s="85">
        <v>15</v>
      </c>
      <c r="H23" s="86">
        <f>SUM('[1]Jun Summary Report '!H23, '[1]May Summary Report '!H23, '[1]Apr Summary Report'!H23, '[1]Mar Summary Report'!H23, '[1]Feb Summary Report '!H23, '[1]Jan Summary Report'!H23, '[1]Dec Summary Report'!H23, '[1]Nov Summary Report  '!H23,'[1]Oct Summary Report '!H23,'[1]Sept Summary Report'!H23,'[1]Aug Summary Report '!H23,'[1]July Summary Report'!H23)</f>
        <v>2210977.71</v>
      </c>
      <c r="I23" s="85">
        <f>SUM('[1]Jun Summary Report '!I23, '[1]May Summary Report '!I23, '[1]Apr Summary Report'!I23, '[1]Mar Summary Report'!I23, '[1]Feb Summary Report '!I23, '[1]Jan Summary Report'!I23, '[1]Dec Summary Report'!I23, '[1]Nov Summary Report  '!I23,'[1]Oct Summary Report '!I23,'[1]Sept Summary Report'!I23,'[1]Aug Summary Report '!I23,'[1]July Summary Report'!I23)</f>
        <v>0</v>
      </c>
      <c r="J23" s="85">
        <f>SUM('[1]Jun Summary Report '!J23, '[1]May Summary Report '!J23, '[1]Apr Summary Report'!J23, '[1]Mar Summary Report'!J23, '[1]Feb Summary Report '!J23, '[1]Jan Summary Report'!J23, '[1]Dec Summary Report'!J23, '[1]Nov Summary Report  '!J23,'[1]Oct Summary Report '!J23,'[1]Sept Summary Report'!J23,'[1]Aug Summary Report '!J23,'[1]July Summary Report'!J23)</f>
        <v>0</v>
      </c>
      <c r="K23" s="85">
        <f>SUM(E23,G23)</f>
        <v>15</v>
      </c>
      <c r="L23" s="35">
        <f t="shared" si="0"/>
        <v>2210977.71</v>
      </c>
      <c r="M23" s="67"/>
      <c r="N23" s="53">
        <f>L23/L35</f>
        <v>0.46858359670533112</v>
      </c>
    </row>
    <row r="24" spans="1:14" ht="15" customHeight="1" x14ac:dyDescent="0.25">
      <c r="A24" s="1" t="s">
        <v>330</v>
      </c>
      <c r="B24" s="78"/>
      <c r="C24" s="85"/>
      <c r="D24" s="35"/>
      <c r="E24" s="85"/>
      <c r="F24" s="35"/>
      <c r="G24" s="85">
        <v>16</v>
      </c>
      <c r="H24" s="86">
        <f>SUM('[1]Jun Summary Report '!H24, '[1]May Summary Report '!H24, '[1]Apr Summary Report'!H24, '[1]Mar Summary Report'!H24, '[1]Feb Summary Report '!H24, '[1]Jan Summary Report'!H24, '[1]Dec Summary Report'!H24, '[1]Nov Summary Report  '!H24,'[1]Oct Summary Report '!H24,'[1]Sept Summary Report'!H24,'[1]Aug Summary Report '!H24,'[1]July Summary Report'!H24)</f>
        <v>62300.51</v>
      </c>
      <c r="I24" s="85"/>
      <c r="J24" s="85"/>
      <c r="K24" s="85">
        <v>10</v>
      </c>
      <c r="L24" s="35">
        <f t="shared" si="0"/>
        <v>62300.51</v>
      </c>
      <c r="M24" s="67"/>
      <c r="N24" s="53">
        <f>L24/L26</f>
        <v>1.320365959382578E-2</v>
      </c>
    </row>
    <row r="25" spans="1:14" ht="15.75" customHeight="1" x14ac:dyDescent="0.25">
      <c r="A25" s="19"/>
      <c r="B25" s="32"/>
      <c r="C25" s="32"/>
      <c r="D25" s="32"/>
      <c r="E25" s="19"/>
      <c r="F25" s="32"/>
      <c r="G25" s="19"/>
      <c r="H25" s="83"/>
      <c r="I25" s="19"/>
      <c r="J25" s="19"/>
      <c r="K25" s="19"/>
      <c r="L25" s="32"/>
      <c r="M25" s="19"/>
    </row>
    <row r="26" spans="1:14" ht="15" customHeight="1" x14ac:dyDescent="0.25">
      <c r="A26" s="3" t="s">
        <v>37</v>
      </c>
      <c r="B26" s="78"/>
      <c r="C26" s="87"/>
      <c r="D26" s="35">
        <v>0</v>
      </c>
      <c r="E26" s="87"/>
      <c r="F26" s="35">
        <f>SUM(F18:F24)</f>
        <v>0</v>
      </c>
      <c r="G26" s="88">
        <f>SUM(G18:G24)</f>
        <v>468</v>
      </c>
      <c r="H26" s="36">
        <f>SUM(H18:H24)</f>
        <v>4718427.46</v>
      </c>
      <c r="I26" s="89" t="e">
        <f>SUM('[1]Jun Summary Report '!I26,'[1]May Summary Report '!I26,'[1]Apr Summary Report'!I26,'[1]Mar Summary Report'!I26,'[1]Feb Summary Report '!I26,'[1]Jan Summary Report'!I27,'[1]Dec Summary Report'!I27,'[1]Nov Summary Report  '!I26,'[1]Oct Summary Report '!I26,'[1]Sept Summary Report'!I26,'[1]Aug Summary Report '!I26,'[1]July Summary Report'!I26)</f>
        <v>#REF!</v>
      </c>
      <c r="J26" s="89" t="e">
        <f>SUM('[1]Jun Summary Report '!J26,'[1]May Summary Report '!J26,'[1]Apr Summary Report'!J26,'[1]Mar Summary Report'!J26,'[1]Feb Summary Report '!J26,'[1]Jan Summary Report'!J27,'[1]Dec Summary Report'!J27,'[1]Nov Summary Report  '!J26,'[1]Oct Summary Report '!J26,'[1]Sept Summary Report'!J26,'[1]Aug Summary Report '!J26,'[1]July Summary Report'!J26)</f>
        <v>#REF!</v>
      </c>
      <c r="K26" s="87">
        <v>258</v>
      </c>
      <c r="L26" s="86">
        <f>SUM(L18:L24)</f>
        <v>4718427.46</v>
      </c>
      <c r="M26" s="67"/>
    </row>
    <row r="27" spans="1:14" ht="15" customHeight="1" x14ac:dyDescent="0.25">
      <c r="A27" s="43"/>
      <c r="B27" s="43"/>
      <c r="C27" s="43"/>
      <c r="D27" s="44"/>
      <c r="E27" s="43"/>
      <c r="F27" s="44"/>
      <c r="G27" s="47"/>
      <c r="H27" s="90"/>
      <c r="I27" s="46"/>
      <c r="J27" s="43"/>
      <c r="K27" s="43"/>
      <c r="L27" s="43"/>
      <c r="M27" s="45"/>
      <c r="N27" s="54"/>
    </row>
    <row r="28" spans="1:14" ht="15" customHeight="1" x14ac:dyDescent="0.25">
      <c r="A28" s="4" t="s">
        <v>17</v>
      </c>
      <c r="B28" s="78"/>
      <c r="C28" s="11" t="s">
        <v>1</v>
      </c>
      <c r="D28" s="33"/>
      <c r="E28" s="11" t="s">
        <v>1</v>
      </c>
      <c r="F28" s="33"/>
      <c r="G28" s="48" t="s">
        <v>1</v>
      </c>
      <c r="H28" s="90"/>
      <c r="I28" s="11" t="s">
        <v>1</v>
      </c>
      <c r="J28" s="2"/>
      <c r="K28" s="48" t="s">
        <v>1</v>
      </c>
      <c r="L28" s="2"/>
      <c r="M28" s="91"/>
      <c r="N28" s="58"/>
    </row>
    <row r="29" spans="1:14" ht="15.75" customHeight="1" x14ac:dyDescent="0.25">
      <c r="A29" s="1" t="s">
        <v>9</v>
      </c>
      <c r="B29" s="78"/>
      <c r="C29" s="89"/>
      <c r="D29" s="33"/>
      <c r="E29" s="89"/>
      <c r="F29" s="33"/>
      <c r="G29" s="89"/>
      <c r="H29" s="31"/>
      <c r="I29" s="89">
        <f>SUM('[1]Jun Summary Report '!I29,'[1]May Summary Report '!I29,'[1]Apr Summary Report'!I29,'[1]Mar Summary Report'!I29,'[1]Feb Summary Report '!I29,'[1]Jan Summary Report'!I30,'[1]Dec Summary Report'!I30,'[1]Nov Summary Report  '!I29,'[1]Oct Summary Report '!I29,'[1]Sept Summary Report'!I29,'[1]Aug Summary Report '!I29,'[1]July Summary Report'!I29)</f>
        <v>0</v>
      </c>
      <c r="J29" s="89">
        <f>SUM('[1]Jun Summary Report '!J29,'[1]May Summary Report '!J29,'[1]Apr Summary Report'!J29,'[1]Mar Summary Report'!J29,'[1]Feb Summary Report '!J29,'[1]Jan Summary Report'!J30,'[1]Dec Summary Report'!J30,'[1]Nov Summary Report  '!J29,'[1]Oct Summary Report '!J29,'[1]Sept Summary Report'!J29,'[1]Aug Summary Report '!J29,'[1]July Summary Report'!J29)</f>
        <v>0</v>
      </c>
      <c r="K29" s="89"/>
      <c r="L29" s="33"/>
      <c r="M29" s="91"/>
      <c r="N29" s="55">
        <f>L29/L35</f>
        <v>0</v>
      </c>
    </row>
    <row r="30" spans="1:14" ht="15" customHeight="1" x14ac:dyDescent="0.25">
      <c r="A30" s="1" t="s">
        <v>19</v>
      </c>
      <c r="B30" s="78"/>
      <c r="C30" s="89"/>
      <c r="D30" s="33"/>
      <c r="E30" s="89"/>
      <c r="F30" s="33"/>
      <c r="G30" s="89"/>
      <c r="H30" s="33"/>
      <c r="I30" s="89">
        <f>SUM('[1]Jun Summary Report '!I30,'[1]May Summary Report '!I30,'[1]Apr Summary Report'!I30,'[1]Mar Summary Report'!I30,'[1]Feb Summary Report '!I30,'[1]Jan Summary Report'!I31,'[1]Dec Summary Report'!I31,'[1]Nov Summary Report  '!I30,'[1]Oct Summary Report '!I30,'[1]Sept Summary Report'!I30,'[1]Aug Summary Report '!I30,'[1]July Summary Report'!I30)</f>
        <v>0</v>
      </c>
      <c r="J30" s="89">
        <f>SUM('[1]Jun Summary Report '!J30,'[1]May Summary Report '!J30,'[1]Apr Summary Report'!J30,'[1]Mar Summary Report'!J30,'[1]Feb Summary Report '!J30,'[1]Jan Summary Report'!J31,'[1]Dec Summary Report'!J31,'[1]Nov Summary Report  '!J30,'[1]Oct Summary Report '!J30,'[1]Sept Summary Report'!J30,'[1]Aug Summary Report '!J30,'[1]July Summary Report'!J30)</f>
        <v>0</v>
      </c>
      <c r="K30" s="89"/>
      <c r="L30" s="33"/>
      <c r="M30" s="91"/>
      <c r="N30" s="56">
        <v>0</v>
      </c>
    </row>
    <row r="31" spans="1:14" ht="15" customHeight="1" x14ac:dyDescent="0.25">
      <c r="A31" s="1" t="s">
        <v>38</v>
      </c>
      <c r="B31" s="78"/>
      <c r="C31" s="89"/>
      <c r="D31" s="33"/>
      <c r="E31" s="89"/>
      <c r="F31" s="33"/>
      <c r="G31" s="89"/>
      <c r="H31" s="33"/>
      <c r="I31" s="89">
        <f>SUM('[1]Jun Summary Report '!I31,'[1]May Summary Report '!I31,'[1]Apr Summary Report'!I31,'[1]Mar Summary Report'!I31,'[1]Feb Summary Report '!I31,'[1]Jan Summary Report'!I32,'[1]Dec Summary Report'!I32,'[1]Nov Summary Report  '!I31,'[1]Oct Summary Report '!I31,'[1]Sept Summary Report'!I31,'[1]Aug Summary Report '!I31,'[1]July Summary Report'!I31)</f>
        <v>0</v>
      </c>
      <c r="J31" s="89">
        <f>SUM('[1]Jun Summary Report '!J31,'[1]May Summary Report '!J31,'[1]Apr Summary Report'!J31,'[1]Mar Summary Report'!J31,'[1]Feb Summary Report '!J31,'[1]Jan Summary Report'!J32,'[1]Dec Summary Report'!J32,'[1]Nov Summary Report  '!J31,'[1]Oct Summary Report '!J31,'[1]Sept Summary Report'!J31,'[1]Aug Summary Report '!J31,'[1]July Summary Report'!J31)</f>
        <v>0</v>
      </c>
      <c r="K31" s="89"/>
      <c r="L31" s="33"/>
      <c r="M31" s="91"/>
      <c r="N31" s="57">
        <f>L31/L35</f>
        <v>0</v>
      </c>
    </row>
    <row r="32" spans="1:14" ht="15.75" customHeight="1" x14ac:dyDescent="0.25">
      <c r="A32" s="1" t="s">
        <v>10</v>
      </c>
      <c r="B32" s="78"/>
      <c r="C32" s="89"/>
      <c r="D32" s="33"/>
      <c r="E32" s="89"/>
      <c r="F32" s="33"/>
      <c r="G32" s="89"/>
      <c r="H32" s="33"/>
      <c r="I32" s="89">
        <f>SUM('[1]Jun Summary Report '!I32,'[1]May Summary Report '!I32,'[1]Apr Summary Report'!I32,'[1]Mar Summary Report'!I32,'[1]Feb Summary Report '!I32,'[1]Jan Summary Report'!I33,'[1]Dec Summary Report'!I33,'[1]Nov Summary Report  '!I32,'[1]Oct Summary Report '!I32,'[1]Sept Summary Report'!I32,'[1]Aug Summary Report '!I32,'[1]July Summary Report'!I32)</f>
        <v>0</v>
      </c>
      <c r="J32" s="89">
        <f>SUM('[1]Jun Summary Report '!J32,'[1]May Summary Report '!J32,'[1]Apr Summary Report'!J32,'[1]Mar Summary Report'!J32,'[1]Feb Summary Report '!J32,'[1]Jan Summary Report'!J33,'[1]Dec Summary Report'!J33,'[1]Nov Summary Report  '!J32,'[1]Oct Summary Report '!J32,'[1]Sept Summary Report'!J32,'[1]Aug Summary Report '!J32,'[1]July Summary Report'!J32)</f>
        <v>0</v>
      </c>
      <c r="K32" s="89"/>
      <c r="L32" s="33"/>
      <c r="M32" s="91"/>
      <c r="N32" s="55">
        <v>0</v>
      </c>
    </row>
    <row r="33" spans="1:14" ht="31.5" customHeight="1" x14ac:dyDescent="0.25">
      <c r="A33" s="3" t="s">
        <v>18</v>
      </c>
      <c r="B33" s="78"/>
      <c r="C33" s="88"/>
      <c r="D33" s="32">
        <v>0</v>
      </c>
      <c r="E33" s="92"/>
      <c r="F33" s="32">
        <v>0</v>
      </c>
      <c r="G33" s="88"/>
      <c r="H33" s="36">
        <f>SUM(H29:H32)</f>
        <v>0</v>
      </c>
      <c r="I33" s="93" t="e">
        <f>SUM(I25:I32)</f>
        <v>#REF!</v>
      </c>
      <c r="J33" s="94" t="e">
        <f>SUM(J25:J32)</f>
        <v>#REF!</v>
      </c>
      <c r="K33" s="93"/>
      <c r="L33" s="32">
        <f>SUM(L29:L32)</f>
        <v>0</v>
      </c>
      <c r="M33" s="91"/>
    </row>
    <row r="34" spans="1:14" ht="5.25" customHeight="1" x14ac:dyDescent="0.25">
      <c r="A34" s="95"/>
      <c r="B34" s="78"/>
      <c r="C34" s="96"/>
      <c r="D34" s="34"/>
      <c r="E34" s="84"/>
      <c r="F34" s="34"/>
      <c r="G34" s="84"/>
      <c r="H34" s="37"/>
      <c r="I34" s="84"/>
      <c r="J34" s="94"/>
      <c r="K34" s="84"/>
      <c r="L34" s="34"/>
      <c r="M34" s="67"/>
      <c r="N34" s="94"/>
    </row>
    <row r="35" spans="1:14" ht="31.5" customHeight="1" x14ac:dyDescent="0.25">
      <c r="A35" s="18" t="s">
        <v>35</v>
      </c>
      <c r="B35" s="78"/>
      <c r="C35" s="97"/>
      <c r="D35" s="32">
        <f>SUM(D26,D33)</f>
        <v>0</v>
      </c>
      <c r="E35" s="98"/>
      <c r="F35" s="32">
        <f>F26</f>
        <v>0</v>
      </c>
      <c r="G35" s="97">
        <f>SUM(G26,G33)</f>
        <v>468</v>
      </c>
      <c r="H35" s="36">
        <f>SUM(H26,H33)</f>
        <v>4718427.46</v>
      </c>
      <c r="I35" s="99" t="e">
        <f>SUM(#REF!+I33)</f>
        <v>#REF!</v>
      </c>
      <c r="J35" s="94" t="e">
        <f>SUM(#REF!+J33)</f>
        <v>#REF!</v>
      </c>
      <c r="K35" s="97"/>
      <c r="L35" s="32">
        <f>SUM(L26,L33)</f>
        <v>4718427.46</v>
      </c>
      <c r="M35" s="67"/>
      <c r="N35" s="49">
        <f>SUM(N18:N31)</f>
        <v>1</v>
      </c>
    </row>
  </sheetData>
  <mergeCells count="16">
    <mergeCell ref="G12:H12"/>
    <mergeCell ref="I12:J12"/>
    <mergeCell ref="K12:L12"/>
    <mergeCell ref="N15:N16"/>
    <mergeCell ref="A10:B10"/>
    <mergeCell ref="C10:E10"/>
    <mergeCell ref="A11:B11"/>
    <mergeCell ref="C11:E11"/>
    <mergeCell ref="C12:D12"/>
    <mergeCell ref="E12:F12"/>
    <mergeCell ref="A7:B7"/>
    <mergeCell ref="C7:E7"/>
    <mergeCell ref="A8:B8"/>
    <mergeCell ref="C8:E8"/>
    <mergeCell ref="A9:B9"/>
    <mergeCell ref="C9:E9"/>
  </mergeCells>
  <pageMargins left="0.7" right="0.7" top="0.75" bottom="0.75" header="0.3" footer="0.3"/>
  <pageSetup scale="6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F6251-057F-4532-B7DB-DE46FCF7786B}">
  <sheetPr>
    <pageSetUpPr fitToPage="1"/>
  </sheetPr>
  <dimension ref="A6:P30"/>
  <sheetViews>
    <sheetView tabSelected="1" topLeftCell="A11" zoomScale="90" zoomScaleNormal="90" workbookViewId="0">
      <selection activeCell="C11" sqref="C11:E11"/>
    </sheetView>
  </sheetViews>
  <sheetFormatPr defaultColWidth="9.140625" defaultRowHeight="15" x14ac:dyDescent="0.25"/>
  <cols>
    <col min="1" max="1" width="41.85546875" style="12" bestFit="1" customWidth="1"/>
    <col min="2" max="2" width="9.140625" style="12"/>
    <col min="3" max="3" width="10.85546875" style="12" customWidth="1"/>
    <col min="4" max="4" width="18.140625" style="27" customWidth="1"/>
    <col min="5" max="5" width="8.7109375" style="12" customWidth="1"/>
    <col min="6" max="6" width="14.7109375" style="27" customWidth="1"/>
    <col min="7" max="7" width="9.85546875" style="12" customWidth="1"/>
    <col min="8" max="8" width="17.28515625" style="39" customWidth="1"/>
    <col min="9" max="9" width="5.140625" style="12" hidden="1" customWidth="1"/>
    <col min="10" max="10" width="9.85546875" style="12" hidden="1" customWidth="1"/>
    <col min="11" max="11" width="6.140625" style="12" customWidth="1"/>
    <col min="12" max="12" width="17.28515625" style="27" customWidth="1"/>
    <col min="13" max="13" width="1.5703125" style="12" customWidth="1"/>
    <col min="14" max="14" width="18.85546875" style="12" customWidth="1"/>
    <col min="15" max="15" width="20" style="12" customWidth="1"/>
    <col min="16" max="16" width="9.140625" style="12" customWidth="1"/>
    <col min="17" max="16384" width="9.140625" style="12"/>
  </cols>
  <sheetData>
    <row r="6" spans="1:16" ht="34.5" customHeight="1" x14ac:dyDescent="0.25"/>
    <row r="7" spans="1:16" ht="19.899999999999999" customHeight="1" x14ac:dyDescent="0.25">
      <c r="A7" s="141" t="s">
        <v>24</v>
      </c>
      <c r="B7" s="141"/>
      <c r="C7" s="142" t="s">
        <v>33</v>
      </c>
      <c r="D7" s="142"/>
      <c r="E7" s="142"/>
    </row>
    <row r="8" spans="1:16" ht="18.399999999999999" customHeight="1" x14ac:dyDescent="0.25">
      <c r="A8" s="141" t="s">
        <v>43</v>
      </c>
      <c r="B8" s="141"/>
      <c r="C8" s="142" t="s">
        <v>39</v>
      </c>
      <c r="D8" s="142"/>
      <c r="E8" s="142"/>
      <c r="G8" s="12" t="s">
        <v>504</v>
      </c>
    </row>
    <row r="9" spans="1:16" ht="19.899999999999999" customHeight="1" x14ac:dyDescent="0.25">
      <c r="A9" s="141" t="s">
        <v>22</v>
      </c>
      <c r="B9" s="141"/>
      <c r="C9" s="143"/>
      <c r="D9" s="142"/>
      <c r="E9" s="142"/>
    </row>
    <row r="10" spans="1:16" ht="18" customHeight="1" x14ac:dyDescent="0.25">
      <c r="A10" s="141" t="s">
        <v>23</v>
      </c>
      <c r="B10" s="141"/>
      <c r="C10" s="142"/>
      <c r="D10" s="142"/>
      <c r="E10" s="142"/>
    </row>
    <row r="11" spans="1:16" ht="18.75" customHeight="1" x14ac:dyDescent="0.25">
      <c r="A11" s="141" t="s">
        <v>499</v>
      </c>
      <c r="B11" s="141"/>
      <c r="C11" s="148" t="s">
        <v>694</v>
      </c>
      <c r="D11" s="148"/>
      <c r="E11" s="148"/>
    </row>
    <row r="12" spans="1:16" ht="33.75" customHeight="1" x14ac:dyDescent="0.3">
      <c r="A12" s="4" t="s">
        <v>0</v>
      </c>
      <c r="B12" s="6"/>
      <c r="C12" s="149" t="s">
        <v>27</v>
      </c>
      <c r="D12" s="150"/>
      <c r="E12" s="149" t="s">
        <v>28</v>
      </c>
      <c r="F12" s="150"/>
      <c r="G12" s="144" t="s">
        <v>29</v>
      </c>
      <c r="H12" s="145"/>
      <c r="I12" s="144"/>
      <c r="J12" s="145"/>
      <c r="K12" s="144" t="s">
        <v>2</v>
      </c>
      <c r="L12" s="145"/>
      <c r="M12" s="13"/>
      <c r="N12" s="144" t="s">
        <v>193</v>
      </c>
      <c r="O12" s="145"/>
    </row>
    <row r="13" spans="1:16" ht="26.25" customHeight="1" x14ac:dyDescent="0.25">
      <c r="A13" s="21"/>
      <c r="B13" s="5"/>
      <c r="C13" s="14"/>
      <c r="D13" s="38"/>
      <c r="E13" s="9"/>
      <c r="F13" s="38"/>
      <c r="G13" s="9"/>
      <c r="I13" s="9"/>
      <c r="K13" s="9"/>
      <c r="M13" s="15"/>
      <c r="N13" s="146" t="s">
        <v>194</v>
      </c>
      <c r="O13" s="146" t="s">
        <v>195</v>
      </c>
    </row>
    <row r="14" spans="1:16" ht="31.5" customHeight="1" x14ac:dyDescent="0.25">
      <c r="A14" s="22"/>
      <c r="B14" s="5"/>
      <c r="C14" s="7"/>
      <c r="D14" s="30" t="s">
        <v>3</v>
      </c>
      <c r="E14" s="10"/>
      <c r="F14" s="30" t="s">
        <v>3</v>
      </c>
      <c r="G14" s="10"/>
      <c r="H14" s="40" t="s">
        <v>3</v>
      </c>
      <c r="I14" s="10"/>
      <c r="J14" s="8" t="s">
        <v>3</v>
      </c>
      <c r="K14" s="10"/>
      <c r="L14" s="30" t="s">
        <v>3</v>
      </c>
      <c r="M14" s="13"/>
      <c r="N14" s="147"/>
      <c r="O14" s="147"/>
    </row>
    <row r="15" spans="1:16" ht="15" customHeight="1" x14ac:dyDescent="0.35">
      <c r="A15" s="4" t="s">
        <v>331</v>
      </c>
      <c r="B15" s="5"/>
      <c r="C15" s="11" t="s">
        <v>1</v>
      </c>
      <c r="D15" s="33"/>
      <c r="E15" s="11" t="s">
        <v>1</v>
      </c>
      <c r="F15" s="33"/>
      <c r="G15" s="11" t="s">
        <v>1</v>
      </c>
      <c r="H15" s="83"/>
      <c r="I15" s="11" t="s">
        <v>1</v>
      </c>
      <c r="J15" s="2"/>
      <c r="K15" s="11" t="s">
        <v>1</v>
      </c>
      <c r="L15" s="33"/>
      <c r="M15" s="13"/>
      <c r="N15" s="105">
        <f>L27</f>
        <v>8924470.8599999994</v>
      </c>
      <c r="O15" s="27">
        <v>107485571.73999999</v>
      </c>
      <c r="P15" s="139">
        <f>N15/O15</f>
        <v>8.3029477496641732E-2</v>
      </c>
    </row>
    <row r="16" spans="1:16" ht="15" customHeight="1" x14ac:dyDescent="0.25">
      <c r="A16" s="16" t="s">
        <v>4</v>
      </c>
      <c r="B16" s="5"/>
      <c r="C16" s="85">
        <v>2</v>
      </c>
      <c r="D16" s="27">
        <v>20695</v>
      </c>
      <c r="E16" s="85">
        <v>3</v>
      </c>
      <c r="F16" s="27">
        <v>64623.25</v>
      </c>
      <c r="G16" s="85">
        <v>11</v>
      </c>
      <c r="H16" s="32">
        <v>334788.86</v>
      </c>
      <c r="I16" s="41" t="e">
        <f xml:space="preserve"> SUM(#REF!,#REF!,#REF!,#REF!,#REF!,#REF!,#REF!,#REF!,#REF!,#REF!,#REF!,#REF!)</f>
        <v>#REF!</v>
      </c>
      <c r="J16" s="41" t="e">
        <f xml:space="preserve"> SUM(#REF!,#REF!,#REF!,#REF!,#REF!,#REF!,#REF!,#REF!,#REF!,#REF!,#REF!,#REF!)</f>
        <v>#REF!</v>
      </c>
      <c r="K16" s="41">
        <v>14</v>
      </c>
      <c r="L16" s="32">
        <f>SUM(D16,F16,H16)</f>
        <v>420107.11</v>
      </c>
      <c r="M16" s="13"/>
      <c r="N16" s="66">
        <f>L16/$N$15</f>
        <v>4.7073615521895491E-2</v>
      </c>
      <c r="O16" s="66">
        <f>L16/$O$15</f>
        <v>3.9084977006607867E-3</v>
      </c>
    </row>
    <row r="17" spans="1:15" ht="15" customHeight="1" x14ac:dyDescent="0.25">
      <c r="A17" s="1" t="s">
        <v>30</v>
      </c>
      <c r="B17" s="5"/>
      <c r="C17" s="85"/>
      <c r="D17" s="35"/>
      <c r="E17" s="85">
        <v>1</v>
      </c>
      <c r="F17" s="27">
        <v>3990</v>
      </c>
      <c r="G17" s="85">
        <v>16</v>
      </c>
      <c r="H17" s="32">
        <v>155755.64000000001</v>
      </c>
      <c r="I17" s="41" t="e">
        <f xml:space="preserve"> SUM(#REF!,#REF!,#REF!,#REF!,#REF!,#REF!,#REF!,#REF!,#REF!,#REF!,#REF!,#REF!)</f>
        <v>#REF!</v>
      </c>
      <c r="J17" s="41" t="e">
        <f xml:space="preserve"> SUM(#REF!,#REF!,#REF!,#REF!,#REF!,#REF!,#REF!,#REF!,#REF!,#REF!,#REF!,#REF!)</f>
        <v>#REF!</v>
      </c>
      <c r="K17" s="41">
        <v>17</v>
      </c>
      <c r="L17" s="32">
        <f t="shared" ref="L17:L23" si="0">SUM(D17,F17,H17)</f>
        <v>159745.64000000001</v>
      </c>
      <c r="M17" s="13"/>
      <c r="N17" s="66">
        <f>L17/$N$15</f>
        <v>1.7899732376962463E-2</v>
      </c>
      <c r="O17" s="66">
        <f t="shared" ref="O17:O23" si="1">L17/$O$15</f>
        <v>1.4862054265889139E-3</v>
      </c>
    </row>
    <row r="18" spans="1:15" ht="15" customHeight="1" x14ac:dyDescent="0.25">
      <c r="A18" s="1" t="s">
        <v>5</v>
      </c>
      <c r="B18" s="5"/>
      <c r="C18" s="85">
        <v>4</v>
      </c>
      <c r="D18" s="32">
        <v>177238.07</v>
      </c>
      <c r="E18" s="85"/>
      <c r="F18" s="34"/>
      <c r="G18" s="85">
        <v>16</v>
      </c>
      <c r="H18" s="32">
        <v>297693.15999999997</v>
      </c>
      <c r="I18" s="41" t="e">
        <f xml:space="preserve"> SUM(#REF!,#REF!,#REF!,#REF!,#REF!,#REF!,#REF!,#REF!,#REF!,#REF!,#REF!,#REF!)</f>
        <v>#REF!</v>
      </c>
      <c r="J18" s="41" t="e">
        <f xml:space="preserve"> SUM(#REF!,#REF!,#REF!,#REF!,#REF!,#REF!,#REF!,#REF!,#REF!,#REF!,#REF!,#REF!)</f>
        <v>#REF!</v>
      </c>
      <c r="K18" s="41">
        <v>18</v>
      </c>
      <c r="L18" s="32">
        <f t="shared" si="0"/>
        <v>474931.23</v>
      </c>
      <c r="M18" s="13"/>
      <c r="N18" s="66">
        <f>L18/$N$15</f>
        <v>5.3216738275057802E-2</v>
      </c>
      <c r="O18" s="66">
        <f t="shared" si="1"/>
        <v>4.4185579730535839E-3</v>
      </c>
    </row>
    <row r="19" spans="1:15" ht="15" customHeight="1" x14ac:dyDescent="0.25">
      <c r="A19" s="1" t="s">
        <v>6</v>
      </c>
      <c r="B19" s="5"/>
      <c r="C19" s="85">
        <v>1</v>
      </c>
      <c r="D19" s="32">
        <v>2320</v>
      </c>
      <c r="E19" s="85">
        <v>17</v>
      </c>
      <c r="F19" s="32">
        <v>106664.66</v>
      </c>
      <c r="G19" s="85">
        <v>64</v>
      </c>
      <c r="H19" s="32">
        <v>1411754.67</v>
      </c>
      <c r="I19" s="41" t="e">
        <f xml:space="preserve"> SUM(#REF!,#REF!,#REF!,#REF!,#REF!,#REF!,#REF!,#REF!,#REF!,#REF!,#REF!,#REF!)</f>
        <v>#REF!</v>
      </c>
      <c r="J19" s="41" t="e">
        <f xml:space="preserve"> SUM(#REF!,#REF!,#REF!,#REF!,#REF!,#REF!,#REF!,#REF!,#REF!,#REF!,#REF!,#REF!)</f>
        <v>#REF!</v>
      </c>
      <c r="K19" s="41">
        <v>80</v>
      </c>
      <c r="L19" s="32">
        <f t="shared" si="0"/>
        <v>1520739.3299999998</v>
      </c>
      <c r="M19" s="13"/>
      <c r="N19" s="66">
        <f>L19/$N$15</f>
        <v>0.17040106397971924</v>
      </c>
      <c r="O19" s="66">
        <f t="shared" si="1"/>
        <v>1.4148311307107905E-2</v>
      </c>
    </row>
    <row r="20" spans="1:15" ht="15" customHeight="1" x14ac:dyDescent="0.25">
      <c r="A20" s="1" t="s">
        <v>7</v>
      </c>
      <c r="B20" s="5"/>
      <c r="C20" s="85">
        <v>1</v>
      </c>
      <c r="D20" s="32">
        <v>63260</v>
      </c>
      <c r="E20" s="85">
        <v>1</v>
      </c>
      <c r="F20" s="32">
        <v>2450</v>
      </c>
      <c r="G20" s="85">
        <v>14</v>
      </c>
      <c r="H20" s="32">
        <v>230329.5</v>
      </c>
      <c r="I20" s="41" t="e">
        <f xml:space="preserve"> SUM(#REF!,#REF!,#REF!,#REF!,#REF!,#REF!,#REF!,#REF!,#REF!,#REF!,#REF!,#REF!)</f>
        <v>#REF!</v>
      </c>
      <c r="J20" s="41" t="e">
        <f xml:space="preserve"> SUM(#REF!,#REF!,#REF!,#REF!,#REF!,#REF!,#REF!,#REF!,#REF!,#REF!,#REF!,#REF!)</f>
        <v>#REF!</v>
      </c>
      <c r="K20" s="41">
        <v>15</v>
      </c>
      <c r="L20" s="32">
        <f t="shared" si="0"/>
        <v>296039.5</v>
      </c>
      <c r="M20" s="13"/>
      <c r="N20" s="66">
        <f>L20/$N$15</f>
        <v>3.3171658537971854E-2</v>
      </c>
      <c r="O20" s="66">
        <f t="shared" si="1"/>
        <v>2.7542254761048174E-3</v>
      </c>
    </row>
    <row r="21" spans="1:15" ht="15" customHeight="1" x14ac:dyDescent="0.25">
      <c r="A21" s="1" t="s">
        <v>32</v>
      </c>
      <c r="B21" s="5"/>
      <c r="C21" s="85">
        <v>5</v>
      </c>
      <c r="D21" s="32">
        <v>183649.92000000001</v>
      </c>
      <c r="E21" s="85">
        <v>5</v>
      </c>
      <c r="F21" s="32">
        <v>52725</v>
      </c>
      <c r="G21" s="85">
        <v>119</v>
      </c>
      <c r="H21" s="32">
        <v>774638.37</v>
      </c>
      <c r="I21" s="41" t="e">
        <f xml:space="preserve"> SUM(#REF!,#REF!,#REF!,#REF!,#REF!,#REF!,#REF!,#REF!,#REF!,#REF!,#REF!,#REF!)</f>
        <v>#REF!</v>
      </c>
      <c r="J21" s="41" t="e">
        <f xml:space="preserve"> SUM(#REF!,#REF!,#REF!,#REF!,#REF!,#REF!,#REF!,#REF!,#REF!,#REF!,#REF!,#REF!)</f>
        <v>#REF!</v>
      </c>
      <c r="K21" s="41">
        <v>127</v>
      </c>
      <c r="L21" s="32">
        <f t="shared" si="0"/>
        <v>1011013.29</v>
      </c>
      <c r="M21" s="13"/>
      <c r="N21" s="66">
        <f t="shared" ref="N21:N22" si="2">L21/$N$15</f>
        <v>0.11328551640315403</v>
      </c>
      <c r="O21" s="66">
        <f t="shared" si="1"/>
        <v>9.4060372348911143E-3</v>
      </c>
    </row>
    <row r="22" spans="1:15" ht="15" customHeight="1" x14ac:dyDescent="0.25">
      <c r="A22" s="1" t="s">
        <v>31</v>
      </c>
      <c r="B22" s="5"/>
      <c r="C22" s="85"/>
      <c r="D22" s="116"/>
      <c r="E22" s="117"/>
      <c r="F22" s="112"/>
      <c r="G22" s="85">
        <v>1</v>
      </c>
      <c r="H22" s="32">
        <v>83672</v>
      </c>
      <c r="I22" s="41" t="e">
        <f xml:space="preserve"> SUM(#REF!,#REF!,#REF!,#REF!,#REF!,#REF!,#REF!,#REF!,#REF!,#REF!,#REF!,#REF!)</f>
        <v>#REF!</v>
      </c>
      <c r="J22" s="41" t="e">
        <f xml:space="preserve"> SUM(#REF!,#REF!,#REF!,#REF!,#REF!,#REF!,#REF!,#REF!,#REF!,#REF!,#REF!,#REF!)</f>
        <v>#REF!</v>
      </c>
      <c r="K22" s="41">
        <v>1</v>
      </c>
      <c r="L22" s="32">
        <f t="shared" si="0"/>
        <v>83672</v>
      </c>
      <c r="M22" s="13"/>
      <c r="N22" s="66">
        <f t="shared" si="2"/>
        <v>9.3755698587154115E-3</v>
      </c>
      <c r="O22" s="66">
        <f t="shared" si="1"/>
        <v>7.7844866660240365E-4</v>
      </c>
    </row>
    <row r="23" spans="1:15" ht="15" customHeight="1" x14ac:dyDescent="0.25">
      <c r="A23" t="s">
        <v>385</v>
      </c>
      <c r="B23" s="5"/>
      <c r="C23" s="85"/>
      <c r="D23" s="35"/>
      <c r="E23" s="85"/>
      <c r="F23" s="35"/>
      <c r="G23" s="85">
        <v>1</v>
      </c>
      <c r="H23" s="32">
        <v>201.07</v>
      </c>
      <c r="I23" s="41"/>
      <c r="J23" s="41"/>
      <c r="K23" s="41">
        <f t="shared" ref="K23" si="3">SUM(C23,E23,G23)</f>
        <v>1</v>
      </c>
      <c r="L23" s="32">
        <f t="shared" si="0"/>
        <v>201.07</v>
      </c>
      <c r="M23" s="13"/>
      <c r="N23" s="66">
        <f>L23/$N$15</f>
        <v>2.2530187296728985E-5</v>
      </c>
      <c r="O23" s="66">
        <f t="shared" si="1"/>
        <v>1.8706696791488825E-6</v>
      </c>
    </row>
    <row r="24" spans="1:15" ht="31.5" customHeight="1" x14ac:dyDescent="0.3">
      <c r="A24" s="3" t="s">
        <v>45</v>
      </c>
      <c r="B24" s="5"/>
      <c r="C24" s="42">
        <f t="shared" ref="C24:H24" si="4">SUM(C16:C23)</f>
        <v>13</v>
      </c>
      <c r="D24" s="32">
        <f>SUM(D16:D21)</f>
        <v>447162.99</v>
      </c>
      <c r="E24" s="42">
        <f t="shared" si="4"/>
        <v>27</v>
      </c>
      <c r="F24" s="32">
        <f>SUM(F16:F21)</f>
        <v>230452.91</v>
      </c>
      <c r="G24" s="42">
        <f t="shared" si="4"/>
        <v>242</v>
      </c>
      <c r="H24" s="113">
        <f t="shared" si="4"/>
        <v>3288833.27</v>
      </c>
      <c r="I24" s="20" t="e">
        <f>SUM(I16:I20)</f>
        <v>#REF!</v>
      </c>
      <c r="J24" s="17" t="e">
        <f>SUM(J16:J20)</f>
        <v>#REF!</v>
      </c>
      <c r="K24" s="42">
        <v>274</v>
      </c>
      <c r="L24" s="35">
        <f>SUM(L16:L23)</f>
        <v>3966449.1699999995</v>
      </c>
      <c r="M24" s="13"/>
      <c r="N24" s="50"/>
      <c r="O24" s="50"/>
    </row>
    <row r="25" spans="1:15" ht="15.75" customHeight="1" x14ac:dyDescent="0.25">
      <c r="A25"/>
      <c r="B25"/>
      <c r="C25"/>
      <c r="E25"/>
      <c r="G25"/>
      <c r="H25" s="27"/>
      <c r="I25"/>
      <c r="J25"/>
      <c r="K25"/>
      <c r="M25" s="67"/>
      <c r="N25"/>
      <c r="O25"/>
    </row>
    <row r="26" spans="1:15" ht="15.75" customHeight="1" x14ac:dyDescent="0.25">
      <c r="A26" s="1" t="s">
        <v>332</v>
      </c>
      <c r="B26" s="101"/>
      <c r="C26" s="85"/>
      <c r="D26" s="86"/>
      <c r="E26" s="85"/>
      <c r="F26" s="35">
        <v>0</v>
      </c>
      <c r="G26" s="85"/>
      <c r="H26" s="86"/>
      <c r="I26" s="85"/>
      <c r="J26" s="85"/>
      <c r="K26" s="85"/>
      <c r="L26" s="35">
        <f>'Q3 Tier 2 Spend'!B41</f>
        <v>4958021.6900000004</v>
      </c>
      <c r="M26" s="67"/>
      <c r="N26" s="66"/>
      <c r="O26" s="66"/>
    </row>
    <row r="27" spans="1:15" ht="32.25" customHeight="1" x14ac:dyDescent="0.3">
      <c r="A27" s="3" t="s">
        <v>37</v>
      </c>
      <c r="B27" s="78"/>
      <c r="C27" s="88">
        <f>C24</f>
        <v>13</v>
      </c>
      <c r="D27" s="32">
        <f>SUM(D24,D26)</f>
        <v>447162.99</v>
      </c>
      <c r="E27" s="88">
        <f>E24</f>
        <v>27</v>
      </c>
      <c r="F27" s="32">
        <f>SUM(F24+F26)</f>
        <v>230452.91</v>
      </c>
      <c r="G27" s="88">
        <f>G24</f>
        <v>242</v>
      </c>
      <c r="H27" s="32">
        <f>SUM(H24+H26)</f>
        <v>3288833.27</v>
      </c>
      <c r="I27" s="93" t="e">
        <f>SUM(#REF!,#REF!,#REF!,#REF!,#REF!,#REF!,#REF!,#REF!,#REF!,#REF!,#REF!,#REF!)</f>
        <v>#REF!</v>
      </c>
      <c r="J27" s="94" t="e">
        <f>SUM(#REF!,#REF!,#REF!,#REF!,#REF!,#REF!,#REF!,#REF!,#REF!,#REF!,#REF!,#REF!)</f>
        <v>#REF!</v>
      </c>
      <c r="K27" s="88">
        <f>K24</f>
        <v>274</v>
      </c>
      <c r="L27" s="32">
        <f>SUM(L24,L26)</f>
        <v>8924470.8599999994</v>
      </c>
      <c r="M27" s="67"/>
      <c r="N27" s="50"/>
      <c r="O27" s="50"/>
    </row>
    <row r="29" spans="1:15" x14ac:dyDescent="0.25">
      <c r="A29" s="102"/>
    </row>
    <row r="30" spans="1:15" x14ac:dyDescent="0.25">
      <c r="A30" s="103"/>
    </row>
  </sheetData>
  <mergeCells count="18">
    <mergeCell ref="A11:B11"/>
    <mergeCell ref="C11:E11"/>
    <mergeCell ref="C12:D12"/>
    <mergeCell ref="E12:F12"/>
    <mergeCell ref="O13:O14"/>
    <mergeCell ref="N12:O12"/>
    <mergeCell ref="G12:H12"/>
    <mergeCell ref="I12:J12"/>
    <mergeCell ref="K12:L12"/>
    <mergeCell ref="N13:N14"/>
    <mergeCell ref="A10:B10"/>
    <mergeCell ref="C10:E10"/>
    <mergeCell ref="A7:B7"/>
    <mergeCell ref="C7:E7"/>
    <mergeCell ref="A8:B8"/>
    <mergeCell ref="C8:E8"/>
    <mergeCell ref="A9:B9"/>
    <mergeCell ref="C9:E9"/>
  </mergeCells>
  <pageMargins left="0.7" right="0.7" top="0.75" bottom="0.75" header="0.3" footer="0.3"/>
  <pageSetup scale="65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693C6-55CC-44F4-B59D-B3E1DB73DEA3}">
  <dimension ref="A1:E189"/>
  <sheetViews>
    <sheetView topLeftCell="A166" workbookViewId="0">
      <selection activeCell="I16" sqref="I16"/>
    </sheetView>
  </sheetViews>
  <sheetFormatPr defaultRowHeight="15" x14ac:dyDescent="0.25"/>
  <cols>
    <col min="1" max="1" width="32.28515625" style="59" customWidth="1"/>
    <col min="2" max="2" width="15" style="115" customWidth="1"/>
    <col min="3" max="3" width="15.42578125" style="115" customWidth="1"/>
    <col min="4" max="4" width="16.28515625" style="115" customWidth="1"/>
    <col min="5" max="5" width="18.85546875" customWidth="1"/>
    <col min="6" max="6" width="14.42578125" bestFit="1" customWidth="1"/>
  </cols>
  <sheetData>
    <row r="1" spans="1:5" ht="23.45" customHeight="1" x14ac:dyDescent="0.25">
      <c r="A1" s="151" t="s">
        <v>500</v>
      </c>
      <c r="B1" s="151"/>
      <c r="C1" s="151"/>
      <c r="D1" s="151"/>
      <c r="E1" s="151"/>
    </row>
    <row r="2" spans="1:5" ht="23.45" customHeight="1" x14ac:dyDescent="0.25">
      <c r="A2" s="151"/>
      <c r="B2" s="151"/>
      <c r="C2" s="151"/>
      <c r="D2" s="151"/>
      <c r="E2" s="151"/>
    </row>
    <row r="3" spans="1:5" ht="23.45" customHeight="1" x14ac:dyDescent="0.25">
      <c r="A3" s="151"/>
      <c r="B3" s="151"/>
      <c r="C3" s="151"/>
      <c r="D3" s="151"/>
      <c r="E3" s="151"/>
    </row>
    <row r="4" spans="1:5" ht="23.45" customHeight="1" x14ac:dyDescent="0.25">
      <c r="A4" s="152" t="s">
        <v>677</v>
      </c>
      <c r="B4" s="152"/>
      <c r="C4" s="152"/>
      <c r="D4" s="152"/>
      <c r="E4" s="152"/>
    </row>
    <row r="5" spans="1:5" ht="15" customHeight="1" x14ac:dyDescent="0.35">
      <c r="A5" s="114"/>
    </row>
    <row r="6" spans="1:5" x14ac:dyDescent="0.25">
      <c r="A6" s="59" t="s">
        <v>46</v>
      </c>
      <c r="B6" s="61" t="s">
        <v>501</v>
      </c>
      <c r="C6" s="61" t="s">
        <v>502</v>
      </c>
      <c r="D6" s="61" t="s">
        <v>503</v>
      </c>
      <c r="E6" s="59" t="s">
        <v>47</v>
      </c>
    </row>
    <row r="7" spans="1:5" x14ac:dyDescent="0.25">
      <c r="A7" s="59" t="s">
        <v>197</v>
      </c>
      <c r="B7" s="115">
        <v>0</v>
      </c>
      <c r="C7" s="115">
        <v>9.51</v>
      </c>
      <c r="D7" s="115">
        <v>28.11</v>
      </c>
      <c r="E7" s="60">
        <f>SUM(Table1[[#This Row],[Jan]:[Mar]])</f>
        <v>37.619999999999997</v>
      </c>
    </row>
    <row r="8" spans="1:5" x14ac:dyDescent="0.25">
      <c r="A8" s="59" t="s">
        <v>48</v>
      </c>
      <c r="B8" s="115">
        <v>0</v>
      </c>
      <c r="C8" s="115">
        <v>226</v>
      </c>
      <c r="D8" s="115">
        <v>514.20000000000005</v>
      </c>
      <c r="E8" s="60">
        <f>SUM(Table1[[#This Row],[Jan]:[Mar]])</f>
        <v>740.2</v>
      </c>
    </row>
    <row r="9" spans="1:5" x14ac:dyDescent="0.25">
      <c r="A9" s="59" t="s">
        <v>198</v>
      </c>
      <c r="B9" s="115">
        <v>0</v>
      </c>
      <c r="C9" s="115">
        <v>0</v>
      </c>
      <c r="D9" s="115">
        <v>201.07</v>
      </c>
      <c r="E9" s="60">
        <f>SUM(Table1[[#This Row],[Jan]:[Mar]])</f>
        <v>201.07</v>
      </c>
    </row>
    <row r="10" spans="1:5" x14ac:dyDescent="0.25">
      <c r="A10" s="59" t="s">
        <v>199</v>
      </c>
      <c r="B10" s="115">
        <v>950</v>
      </c>
      <c r="C10" s="115">
        <v>1350</v>
      </c>
      <c r="D10" s="115">
        <v>1850</v>
      </c>
      <c r="E10" s="60">
        <f>SUM(Table1[[#This Row],[Jan]:[Mar]])</f>
        <v>4150</v>
      </c>
    </row>
    <row r="11" spans="1:5" x14ac:dyDescent="0.25">
      <c r="A11" s="59" t="s">
        <v>49</v>
      </c>
      <c r="B11" s="115">
        <v>0</v>
      </c>
      <c r="C11" s="115">
        <v>15316.93</v>
      </c>
      <c r="D11" s="115">
        <v>0</v>
      </c>
      <c r="E11" s="60">
        <f>SUM(Table1[[#This Row],[Jan]:[Mar]])</f>
        <v>15316.93</v>
      </c>
    </row>
    <row r="12" spans="1:5" x14ac:dyDescent="0.25">
      <c r="A12" s="59" t="s">
        <v>640</v>
      </c>
      <c r="B12" s="115">
        <v>499.37</v>
      </c>
      <c r="C12" s="115">
        <v>0</v>
      </c>
      <c r="D12" s="115">
        <v>0</v>
      </c>
      <c r="E12" s="60">
        <f>SUM(Table1[[#This Row],[Jan]:[Mar]])</f>
        <v>499.37</v>
      </c>
    </row>
    <row r="13" spans="1:5" x14ac:dyDescent="0.25">
      <c r="A13" s="59" t="s">
        <v>202</v>
      </c>
      <c r="B13" s="115">
        <v>0</v>
      </c>
      <c r="C13" s="115">
        <v>0</v>
      </c>
      <c r="D13" s="115">
        <v>381</v>
      </c>
      <c r="E13" s="60">
        <f>SUM(Table1[[#This Row],[Jan]:[Mar]])</f>
        <v>381</v>
      </c>
    </row>
    <row r="14" spans="1:5" x14ac:dyDescent="0.25">
      <c r="A14" s="59" t="s">
        <v>641</v>
      </c>
      <c r="B14" s="115">
        <v>0</v>
      </c>
      <c r="C14" s="115">
        <v>0</v>
      </c>
      <c r="D14" s="115">
        <v>40439.94</v>
      </c>
      <c r="E14" s="60">
        <f>SUM(Table1[[#This Row],[Jan]:[Mar]])</f>
        <v>40439.94</v>
      </c>
    </row>
    <row r="15" spans="1:5" x14ac:dyDescent="0.25">
      <c r="A15" s="59" t="s">
        <v>51</v>
      </c>
      <c r="B15" s="115">
        <v>0</v>
      </c>
      <c r="C15" s="115">
        <v>11024.41</v>
      </c>
      <c r="D15" s="115">
        <v>0</v>
      </c>
      <c r="E15" s="60">
        <f>SUM(Table1[[#This Row],[Jan]:[Mar]])</f>
        <v>11024.41</v>
      </c>
    </row>
    <row r="16" spans="1:5" x14ac:dyDescent="0.25">
      <c r="A16" s="59" t="s">
        <v>454</v>
      </c>
      <c r="B16" s="115">
        <v>0</v>
      </c>
      <c r="C16" s="115">
        <v>735</v>
      </c>
      <c r="D16" s="115">
        <v>0</v>
      </c>
      <c r="E16" s="60">
        <f>SUM(Table1[[#This Row],[Jan]:[Mar]])</f>
        <v>735</v>
      </c>
    </row>
    <row r="17" spans="1:5" x14ac:dyDescent="0.25">
      <c r="A17" s="59" t="s">
        <v>52</v>
      </c>
      <c r="B17" s="115">
        <v>0</v>
      </c>
      <c r="C17" s="115">
        <v>0</v>
      </c>
      <c r="D17" s="115">
        <v>2117.4</v>
      </c>
      <c r="E17" s="60">
        <f>SUM(Table1[[#This Row],[Jan]:[Mar]])</f>
        <v>2117.4</v>
      </c>
    </row>
    <row r="18" spans="1:5" x14ac:dyDescent="0.25">
      <c r="A18" s="59" t="s">
        <v>455</v>
      </c>
      <c r="B18" s="115">
        <v>387.2</v>
      </c>
      <c r="C18" s="115">
        <v>735</v>
      </c>
      <c r="D18" s="115">
        <v>0</v>
      </c>
      <c r="E18" s="60">
        <f>SUM(Table1[[#This Row],[Jan]:[Mar]])</f>
        <v>1122.2</v>
      </c>
    </row>
    <row r="19" spans="1:5" x14ac:dyDescent="0.25">
      <c r="A19" s="59" t="s">
        <v>53</v>
      </c>
      <c r="B19" s="115">
        <v>0</v>
      </c>
      <c r="C19" s="115">
        <v>6861.77</v>
      </c>
      <c r="D19" s="115">
        <v>0</v>
      </c>
      <c r="E19" s="60">
        <f>SUM(Table1[[#This Row],[Jan]:[Mar]])</f>
        <v>6861.77</v>
      </c>
    </row>
    <row r="20" spans="1:5" x14ac:dyDescent="0.25">
      <c r="A20" s="59" t="s">
        <v>54</v>
      </c>
      <c r="B20" s="115">
        <v>7087.52</v>
      </c>
      <c r="C20" s="115">
        <v>5809.83</v>
      </c>
      <c r="D20" s="115">
        <v>3818.9</v>
      </c>
      <c r="E20" s="60">
        <f>SUM(Table1[[#This Row],[Jan]:[Mar]])</f>
        <v>16716.25</v>
      </c>
    </row>
    <row r="21" spans="1:5" x14ac:dyDescent="0.25">
      <c r="A21" s="59" t="s">
        <v>203</v>
      </c>
      <c r="B21" s="115">
        <v>0</v>
      </c>
      <c r="C21" s="115">
        <v>30</v>
      </c>
      <c r="D21" s="115">
        <v>13146</v>
      </c>
      <c r="E21" s="60">
        <f>SUM(Table1[[#This Row],[Jan]:[Mar]])</f>
        <v>13176</v>
      </c>
    </row>
    <row r="22" spans="1:5" x14ac:dyDescent="0.25">
      <c r="A22" s="59" t="s">
        <v>205</v>
      </c>
      <c r="B22" s="115">
        <v>1125</v>
      </c>
      <c r="C22" s="115">
        <v>0</v>
      </c>
      <c r="D22" s="115">
        <v>0</v>
      </c>
      <c r="E22" s="60">
        <f>SUM(Table1[[#This Row],[Jan]:[Mar]])</f>
        <v>1125</v>
      </c>
    </row>
    <row r="23" spans="1:5" x14ac:dyDescent="0.25">
      <c r="A23" s="59" t="s">
        <v>55</v>
      </c>
      <c r="B23" s="115">
        <v>0</v>
      </c>
      <c r="C23" s="115">
        <v>48009.78</v>
      </c>
      <c r="D23" s="115">
        <v>0</v>
      </c>
      <c r="E23" s="60">
        <f>SUM(Table1[[#This Row],[Jan]:[Mar]])</f>
        <v>48009.78</v>
      </c>
    </row>
    <row r="24" spans="1:5" x14ac:dyDescent="0.25">
      <c r="A24" s="59" t="s">
        <v>56</v>
      </c>
      <c r="B24" s="115">
        <v>0</v>
      </c>
      <c r="C24" s="115">
        <v>8276.09</v>
      </c>
      <c r="D24" s="115">
        <v>15500</v>
      </c>
      <c r="E24" s="60">
        <f>SUM(Table1[[#This Row],[Jan]:[Mar]])</f>
        <v>23776.09</v>
      </c>
    </row>
    <row r="25" spans="1:5" x14ac:dyDescent="0.25">
      <c r="A25" s="59" t="s">
        <v>206</v>
      </c>
      <c r="B25" s="115">
        <v>0</v>
      </c>
      <c r="C25" s="115">
        <v>0</v>
      </c>
      <c r="D25" s="115">
        <v>1050.29</v>
      </c>
      <c r="E25" s="60">
        <f>SUM(Table1[[#This Row],[Jan]:[Mar]])</f>
        <v>1050.29</v>
      </c>
    </row>
    <row r="26" spans="1:5" x14ac:dyDescent="0.25">
      <c r="A26" s="59" t="s">
        <v>208</v>
      </c>
      <c r="B26" s="115">
        <v>2269.4</v>
      </c>
      <c r="C26" s="115">
        <v>1819.32</v>
      </c>
      <c r="D26" s="115">
        <v>1623.71</v>
      </c>
      <c r="E26" s="60">
        <f>SUM(Table1[[#This Row],[Jan]:[Mar]])</f>
        <v>5712.43</v>
      </c>
    </row>
    <row r="27" spans="1:5" x14ac:dyDescent="0.25">
      <c r="A27" s="59" t="s">
        <v>209</v>
      </c>
      <c r="B27" s="115">
        <v>0</v>
      </c>
      <c r="C27" s="115">
        <v>40000</v>
      </c>
      <c r="E27" s="60">
        <f>SUM(Table1[[#This Row],[Jan]:[Mar]])</f>
        <v>40000</v>
      </c>
    </row>
    <row r="28" spans="1:5" x14ac:dyDescent="0.25">
      <c r="A28" s="59" t="s">
        <v>58</v>
      </c>
      <c r="B28" s="115">
        <v>0</v>
      </c>
      <c r="C28" s="115">
        <v>259655.29</v>
      </c>
      <c r="D28" s="115">
        <v>51680.63</v>
      </c>
      <c r="E28" s="60">
        <f>SUM(Table1[[#This Row],[Jan]:[Mar]])</f>
        <v>311335.92</v>
      </c>
    </row>
    <row r="29" spans="1:5" x14ac:dyDescent="0.25">
      <c r="A29" s="59" t="s">
        <v>59</v>
      </c>
      <c r="B29" s="115">
        <v>0</v>
      </c>
      <c r="C29" s="115">
        <v>7658.47</v>
      </c>
      <c r="E29" s="60">
        <f>SUM(Table1[[#This Row],[Jan]:[Mar]])</f>
        <v>7658.47</v>
      </c>
    </row>
    <row r="30" spans="1:5" x14ac:dyDescent="0.25">
      <c r="A30" s="59" t="s">
        <v>213</v>
      </c>
      <c r="B30" s="115">
        <v>0</v>
      </c>
      <c r="C30" s="115">
        <v>713.22</v>
      </c>
      <c r="D30" s="115">
        <v>235.24</v>
      </c>
      <c r="E30" s="60">
        <f>SUM(Table1[[#This Row],[Jan]:[Mar]])</f>
        <v>948.46</v>
      </c>
    </row>
    <row r="31" spans="1:5" x14ac:dyDescent="0.25">
      <c r="A31" s="59" t="s">
        <v>215</v>
      </c>
      <c r="B31" s="115">
        <v>0</v>
      </c>
      <c r="C31" s="115">
        <v>2320</v>
      </c>
      <c r="D31" s="115">
        <v>0</v>
      </c>
      <c r="E31" s="60">
        <f>SUM(Table1[[#This Row],[Jan]:[Mar]])</f>
        <v>2320</v>
      </c>
    </row>
    <row r="32" spans="1:5" x14ac:dyDescent="0.25">
      <c r="A32" s="59" t="s">
        <v>217</v>
      </c>
      <c r="B32" s="115">
        <v>0</v>
      </c>
      <c r="C32" s="115">
        <v>19805.439999999999</v>
      </c>
      <c r="D32" s="115">
        <v>0</v>
      </c>
      <c r="E32" s="60">
        <f>SUM(Table1[[#This Row],[Jan]:[Mar]])</f>
        <v>19805.439999999999</v>
      </c>
    </row>
    <row r="33" spans="1:5" x14ac:dyDescent="0.25">
      <c r="A33" s="59" t="s">
        <v>337</v>
      </c>
      <c r="B33" s="115">
        <v>9.51</v>
      </c>
      <c r="C33" s="115">
        <v>0</v>
      </c>
      <c r="D33" s="115">
        <v>0</v>
      </c>
      <c r="E33" s="60">
        <f>SUM(Table1[[#This Row],[Jan]:[Mar]])</f>
        <v>9.51</v>
      </c>
    </row>
    <row r="34" spans="1:5" x14ac:dyDescent="0.25">
      <c r="A34" s="59" t="s">
        <v>61</v>
      </c>
      <c r="B34" s="115">
        <v>0</v>
      </c>
      <c r="C34" s="115">
        <v>0</v>
      </c>
      <c r="D34" s="115">
        <v>3125</v>
      </c>
      <c r="E34" s="60">
        <f>SUM(Table1[[#This Row],[Jan]:[Mar]])</f>
        <v>3125</v>
      </c>
    </row>
    <row r="35" spans="1:5" x14ac:dyDescent="0.25">
      <c r="A35" s="59" t="s">
        <v>642</v>
      </c>
      <c r="B35" s="115">
        <v>0</v>
      </c>
      <c r="C35" s="115">
        <v>3270</v>
      </c>
      <c r="D35" s="115">
        <v>0</v>
      </c>
      <c r="E35" s="60">
        <f>SUM(Table1[[#This Row],[Jan]:[Mar]])</f>
        <v>3270</v>
      </c>
    </row>
    <row r="36" spans="1:5" x14ac:dyDescent="0.25">
      <c r="A36" s="59" t="s">
        <v>62</v>
      </c>
      <c r="B36" s="115">
        <v>0</v>
      </c>
      <c r="C36" s="115">
        <v>1841.72</v>
      </c>
      <c r="D36" s="115">
        <v>242</v>
      </c>
      <c r="E36" s="60">
        <f>SUM(Table1[[#This Row],[Jan]:[Mar]])</f>
        <v>2083.7200000000003</v>
      </c>
    </row>
    <row r="37" spans="1:5" x14ac:dyDescent="0.25">
      <c r="A37" s="59" t="s">
        <v>643</v>
      </c>
      <c r="B37" s="115">
        <v>6251</v>
      </c>
      <c r="C37" s="115">
        <v>0</v>
      </c>
      <c r="D37" s="115">
        <v>0</v>
      </c>
      <c r="E37" s="60">
        <f>SUM(Table1[[#This Row],[Jan]:[Mar]])</f>
        <v>6251</v>
      </c>
    </row>
    <row r="38" spans="1:5" x14ac:dyDescent="0.25">
      <c r="A38" s="59" t="s">
        <v>63</v>
      </c>
      <c r="B38" s="115">
        <v>269.93</v>
      </c>
      <c r="C38" s="115">
        <v>27977.95</v>
      </c>
      <c r="D38" s="115">
        <v>114226.9</v>
      </c>
      <c r="E38" s="60">
        <f>SUM(Table1[[#This Row],[Jan]:[Mar]])</f>
        <v>142474.78</v>
      </c>
    </row>
    <row r="39" spans="1:5" x14ac:dyDescent="0.25">
      <c r="A39" s="59" t="s">
        <v>644</v>
      </c>
      <c r="B39" s="115">
        <v>0</v>
      </c>
      <c r="C39" s="115">
        <v>900</v>
      </c>
      <c r="D39" s="115">
        <v>691</v>
      </c>
      <c r="E39" s="60">
        <f>SUM(Table1[[#This Row],[Jan]:[Mar]])</f>
        <v>1591</v>
      </c>
    </row>
    <row r="40" spans="1:5" x14ac:dyDescent="0.25">
      <c r="A40" s="59" t="s">
        <v>64</v>
      </c>
      <c r="B40" s="115">
        <v>148337.65</v>
      </c>
      <c r="C40" s="115">
        <v>14251.58</v>
      </c>
      <c r="D40" s="115">
        <v>73865.69</v>
      </c>
      <c r="E40" s="60">
        <f>SUM(Table1[[#This Row],[Jan]:[Mar]])</f>
        <v>236454.91999999998</v>
      </c>
    </row>
    <row r="41" spans="1:5" x14ac:dyDescent="0.25">
      <c r="A41" s="59" t="s">
        <v>645</v>
      </c>
      <c r="B41" s="115">
        <v>29000</v>
      </c>
      <c r="C41" s="115">
        <v>0</v>
      </c>
      <c r="D41" s="115">
        <v>0</v>
      </c>
      <c r="E41" s="60">
        <f>SUM(Table1[[#This Row],[Jan]:[Mar]])</f>
        <v>29000</v>
      </c>
    </row>
    <row r="42" spans="1:5" x14ac:dyDescent="0.25">
      <c r="A42" s="59" t="s">
        <v>221</v>
      </c>
      <c r="B42" s="115">
        <v>1500</v>
      </c>
      <c r="C42" s="115">
        <v>178.04</v>
      </c>
      <c r="D42" s="115">
        <v>0</v>
      </c>
      <c r="E42" s="60">
        <f>SUM(Table1[[#This Row],[Jan]:[Mar]])</f>
        <v>1678.04</v>
      </c>
    </row>
    <row r="43" spans="1:5" x14ac:dyDescent="0.25">
      <c r="A43" s="59" t="s">
        <v>456</v>
      </c>
      <c r="B43" s="115">
        <v>0</v>
      </c>
      <c r="C43" s="115">
        <v>2000</v>
      </c>
      <c r="D43" s="115">
        <v>0</v>
      </c>
      <c r="E43" s="60">
        <f>SUM(Table1[[#This Row],[Jan]:[Mar]])</f>
        <v>2000</v>
      </c>
    </row>
    <row r="44" spans="1:5" x14ac:dyDescent="0.25">
      <c r="A44" s="59" t="s">
        <v>646</v>
      </c>
      <c r="B44" s="115">
        <v>917.88</v>
      </c>
      <c r="C44" s="115">
        <v>0</v>
      </c>
      <c r="D44" s="115">
        <v>0</v>
      </c>
      <c r="E44" s="60">
        <f>SUM(Table1[[#This Row],[Jan]:[Mar]])</f>
        <v>917.88</v>
      </c>
    </row>
    <row r="45" spans="1:5" x14ac:dyDescent="0.25">
      <c r="A45" s="59" t="s">
        <v>223</v>
      </c>
      <c r="B45" s="115">
        <v>0</v>
      </c>
      <c r="C45" s="115">
        <v>380</v>
      </c>
      <c r="D45" s="115">
        <v>782.8</v>
      </c>
      <c r="E45" s="60">
        <f>SUM(Table1[[#This Row],[Jan]:[Mar]])</f>
        <v>1162.8</v>
      </c>
    </row>
    <row r="46" spans="1:5" x14ac:dyDescent="0.25">
      <c r="A46" s="59" t="s">
        <v>66</v>
      </c>
      <c r="B46" s="115">
        <v>0</v>
      </c>
      <c r="C46" s="115">
        <v>2025.76</v>
      </c>
      <c r="D46" s="115">
        <v>14843.78</v>
      </c>
      <c r="E46" s="60">
        <f>SUM(Table1[[#This Row],[Jan]:[Mar]])</f>
        <v>16869.54</v>
      </c>
    </row>
    <row r="47" spans="1:5" x14ac:dyDescent="0.25">
      <c r="A47" s="59" t="s">
        <v>67</v>
      </c>
      <c r="B47" s="115">
        <v>6395</v>
      </c>
      <c r="C47" s="115">
        <v>27735.08</v>
      </c>
      <c r="D47" s="115">
        <v>49350</v>
      </c>
      <c r="E47" s="60">
        <f>SUM(Table1[[#This Row],[Jan]:[Mar]])</f>
        <v>83480.08</v>
      </c>
    </row>
    <row r="48" spans="1:5" x14ac:dyDescent="0.25">
      <c r="A48" s="59" t="s">
        <v>647</v>
      </c>
      <c r="B48" s="115">
        <v>0</v>
      </c>
      <c r="C48" s="115">
        <v>1875</v>
      </c>
      <c r="D48" s="115">
        <v>0</v>
      </c>
      <c r="E48" s="60">
        <f>SUM(Table1[[#This Row],[Jan]:[Mar]])</f>
        <v>1875</v>
      </c>
    </row>
    <row r="49" spans="1:5" x14ac:dyDescent="0.25">
      <c r="A49" s="59" t="s">
        <v>69</v>
      </c>
      <c r="B49" s="115">
        <v>25312.19</v>
      </c>
      <c r="C49" s="115">
        <v>74728.509999999995</v>
      </c>
      <c r="D49" s="115">
        <v>34898.370000000003</v>
      </c>
      <c r="E49" s="60">
        <f>SUM(Table1[[#This Row],[Jan]:[Mar]])</f>
        <v>134939.07</v>
      </c>
    </row>
    <row r="50" spans="1:5" x14ac:dyDescent="0.25">
      <c r="A50" s="59" t="s">
        <v>70</v>
      </c>
      <c r="B50" s="115">
        <v>1720</v>
      </c>
      <c r="C50" s="115">
        <v>0</v>
      </c>
      <c r="D50" s="115">
        <v>3954</v>
      </c>
      <c r="E50" s="60">
        <f>SUM(Table1[[#This Row],[Jan]:[Mar]])</f>
        <v>5674</v>
      </c>
    </row>
    <row r="51" spans="1:5" x14ac:dyDescent="0.25">
      <c r="A51" s="59" t="s">
        <v>71</v>
      </c>
      <c r="B51" s="115">
        <v>278</v>
      </c>
      <c r="C51" s="115">
        <v>50</v>
      </c>
      <c r="D51" s="115">
        <v>0</v>
      </c>
      <c r="E51" s="60">
        <f>SUM(Table1[[#This Row],[Jan]:[Mar]])</f>
        <v>328</v>
      </c>
    </row>
    <row r="52" spans="1:5" x14ac:dyDescent="0.25">
      <c r="A52" s="59" t="s">
        <v>228</v>
      </c>
      <c r="B52" s="115">
        <v>0</v>
      </c>
      <c r="C52" s="115">
        <v>280</v>
      </c>
      <c r="D52" s="115">
        <v>2450</v>
      </c>
      <c r="E52" s="60">
        <f>SUM(Table1[[#This Row],[Jan]:[Mar]])</f>
        <v>2730</v>
      </c>
    </row>
    <row r="53" spans="1:5" x14ac:dyDescent="0.25">
      <c r="A53" s="59" t="s">
        <v>72</v>
      </c>
      <c r="B53" s="115">
        <v>8574.5</v>
      </c>
      <c r="C53" s="115">
        <v>3098.68</v>
      </c>
      <c r="D53" s="115">
        <v>2223.88</v>
      </c>
      <c r="E53" s="60">
        <f>SUM(Table1[[#This Row],[Jan]:[Mar]])</f>
        <v>13897.060000000001</v>
      </c>
    </row>
    <row r="54" spans="1:5" x14ac:dyDescent="0.25">
      <c r="A54" s="59" t="s">
        <v>73</v>
      </c>
      <c r="C54" s="115">
        <v>145</v>
      </c>
      <c r="D54" s="115">
        <v>1302</v>
      </c>
      <c r="E54" s="60">
        <f>SUM(Table1[[#This Row],[Jan]:[Mar]])</f>
        <v>1447</v>
      </c>
    </row>
    <row r="55" spans="1:5" x14ac:dyDescent="0.25">
      <c r="A55" s="59" t="s">
        <v>76</v>
      </c>
      <c r="B55" s="115">
        <v>870.48</v>
      </c>
      <c r="C55" s="115">
        <v>644.79</v>
      </c>
      <c r="D55" s="115">
        <v>127.91</v>
      </c>
      <c r="E55" s="60">
        <f>SUM(Table1[[#This Row],[Jan]:[Mar]])</f>
        <v>1643.18</v>
      </c>
    </row>
    <row r="56" spans="1:5" x14ac:dyDescent="0.25">
      <c r="A56" s="59" t="s">
        <v>77</v>
      </c>
      <c r="B56" s="115">
        <v>0</v>
      </c>
      <c r="C56" s="115">
        <v>0</v>
      </c>
      <c r="D56" s="115">
        <v>9.57</v>
      </c>
      <c r="E56" s="60">
        <f>SUM(Table1[[#This Row],[Jan]:[Mar]])</f>
        <v>9.57</v>
      </c>
    </row>
    <row r="57" spans="1:5" x14ac:dyDescent="0.25">
      <c r="A57" s="59" t="s">
        <v>457</v>
      </c>
      <c r="B57" s="115">
        <v>0</v>
      </c>
      <c r="C57" s="115">
        <v>0</v>
      </c>
      <c r="D57" s="115">
        <v>6721</v>
      </c>
      <c r="E57" s="60">
        <f>SUM(Table1[[#This Row],[Jan]:[Mar]])</f>
        <v>6721</v>
      </c>
    </row>
    <row r="58" spans="1:5" x14ac:dyDescent="0.25">
      <c r="A58" s="59" t="s">
        <v>78</v>
      </c>
      <c r="B58" s="115">
        <v>27469.38</v>
      </c>
      <c r="C58" s="115">
        <v>0</v>
      </c>
      <c r="D58" s="115">
        <v>15766.12</v>
      </c>
      <c r="E58" s="60">
        <f>SUM(Table1[[#This Row],[Jan]:[Mar]])</f>
        <v>43235.5</v>
      </c>
    </row>
    <row r="59" spans="1:5" x14ac:dyDescent="0.25">
      <c r="A59" s="59" t="s">
        <v>79</v>
      </c>
      <c r="B59" s="115">
        <v>300</v>
      </c>
      <c r="C59" s="115">
        <v>9555</v>
      </c>
      <c r="D59" s="115">
        <v>9555</v>
      </c>
      <c r="E59" s="60">
        <f>SUM(Table1[[#This Row],[Jan]:[Mar]])</f>
        <v>19410</v>
      </c>
    </row>
    <row r="60" spans="1:5" x14ac:dyDescent="0.25">
      <c r="A60" s="59" t="s">
        <v>234</v>
      </c>
      <c r="B60" s="115">
        <v>0</v>
      </c>
      <c r="C60" s="115">
        <v>3060</v>
      </c>
      <c r="D60" s="115">
        <v>0</v>
      </c>
      <c r="E60" s="60">
        <f>SUM(Table1[[#This Row],[Jan]:[Mar]])</f>
        <v>3060</v>
      </c>
    </row>
    <row r="61" spans="1:5" x14ac:dyDescent="0.25">
      <c r="A61" s="59" t="s">
        <v>235</v>
      </c>
      <c r="B61" s="115">
        <v>0</v>
      </c>
      <c r="C61" s="115">
        <v>5000</v>
      </c>
      <c r="D61" s="115">
        <v>7000</v>
      </c>
      <c r="E61" s="60">
        <f>SUM(Table1[[#This Row],[Jan]:[Mar]])</f>
        <v>12000</v>
      </c>
    </row>
    <row r="62" spans="1:5" x14ac:dyDescent="0.25">
      <c r="A62" s="59" t="s">
        <v>648</v>
      </c>
      <c r="B62" s="115">
        <v>0</v>
      </c>
      <c r="C62" s="115">
        <v>7658.47</v>
      </c>
      <c r="D62" s="115">
        <v>0</v>
      </c>
      <c r="E62" s="60">
        <f>SUM(Table1[[#This Row],[Jan]:[Mar]])</f>
        <v>7658.47</v>
      </c>
    </row>
    <row r="63" spans="1:5" x14ac:dyDescent="0.25">
      <c r="A63" s="59" t="s">
        <v>239</v>
      </c>
      <c r="B63" s="115">
        <v>0</v>
      </c>
      <c r="C63" s="115">
        <v>0</v>
      </c>
      <c r="D63" s="115">
        <v>360</v>
      </c>
      <c r="E63" s="60">
        <f>SUM(Table1[[#This Row],[Jan]:[Mar]])</f>
        <v>360</v>
      </c>
    </row>
    <row r="64" spans="1:5" x14ac:dyDescent="0.25">
      <c r="A64" s="59" t="s">
        <v>81</v>
      </c>
      <c r="B64" s="115">
        <v>0</v>
      </c>
      <c r="C64" s="115">
        <v>433.94</v>
      </c>
      <c r="D64" s="115">
        <v>0</v>
      </c>
      <c r="E64" s="60">
        <f>SUM(Table1[[#This Row],[Jan]:[Mar]])</f>
        <v>433.94</v>
      </c>
    </row>
    <row r="65" spans="1:5" x14ac:dyDescent="0.25">
      <c r="A65" s="59" t="s">
        <v>649</v>
      </c>
      <c r="B65" s="115">
        <v>0</v>
      </c>
      <c r="C65" s="115">
        <v>50.15</v>
      </c>
      <c r="D65" s="115">
        <v>0</v>
      </c>
      <c r="E65" s="60">
        <f>SUM(Table1[[#This Row],[Jan]:[Mar]])</f>
        <v>50.15</v>
      </c>
    </row>
    <row r="66" spans="1:5" x14ac:dyDescent="0.25">
      <c r="A66" s="59" t="s">
        <v>339</v>
      </c>
      <c r="B66" s="115">
        <v>0</v>
      </c>
      <c r="C66" s="115">
        <v>970.24</v>
      </c>
      <c r="D66" s="115">
        <v>0</v>
      </c>
      <c r="E66" s="60">
        <f>SUM(Table1[[#This Row],[Jan]:[Mar]])</f>
        <v>970.24</v>
      </c>
    </row>
    <row r="67" spans="1:5" x14ac:dyDescent="0.25">
      <c r="A67" s="59" t="s">
        <v>458</v>
      </c>
      <c r="B67" s="115">
        <v>0</v>
      </c>
      <c r="C67" s="115">
        <v>888</v>
      </c>
      <c r="D67" s="115">
        <v>23809</v>
      </c>
      <c r="E67" s="60">
        <f>SUM(Table1[[#This Row],[Jan]:[Mar]])</f>
        <v>24697</v>
      </c>
    </row>
    <row r="68" spans="1:5" x14ac:dyDescent="0.25">
      <c r="A68" s="59" t="s">
        <v>82</v>
      </c>
      <c r="B68" s="115">
        <v>139500</v>
      </c>
      <c r="C68" s="115">
        <v>0</v>
      </c>
      <c r="D68" s="115">
        <v>0</v>
      </c>
      <c r="E68" s="60">
        <f>SUM(Table1[[#This Row],[Jan]:[Mar]])</f>
        <v>139500</v>
      </c>
    </row>
    <row r="69" spans="1:5" x14ac:dyDescent="0.25">
      <c r="A69" s="59" t="s">
        <v>83</v>
      </c>
      <c r="B69" s="115">
        <v>0</v>
      </c>
      <c r="C69" s="115">
        <v>0</v>
      </c>
      <c r="D69" s="115">
        <v>5500</v>
      </c>
      <c r="E69" s="60">
        <f>SUM(Table1[[#This Row],[Jan]:[Mar]])</f>
        <v>5500</v>
      </c>
    </row>
    <row r="70" spans="1:5" x14ac:dyDescent="0.25">
      <c r="A70" s="59" t="s">
        <v>340</v>
      </c>
      <c r="B70" s="115">
        <v>1466.78</v>
      </c>
      <c r="C70" s="115">
        <v>1859.76</v>
      </c>
      <c r="D70" s="115">
        <v>1088.6400000000001</v>
      </c>
      <c r="E70" s="60">
        <f>SUM(Table1[[#This Row],[Jan]:[Mar]])</f>
        <v>4415.18</v>
      </c>
    </row>
    <row r="71" spans="1:5" x14ac:dyDescent="0.25">
      <c r="A71" s="59" t="s">
        <v>84</v>
      </c>
      <c r="B71" s="115">
        <v>900.47</v>
      </c>
      <c r="C71" s="115">
        <v>4692.25</v>
      </c>
      <c r="D71" s="115">
        <v>50241.7</v>
      </c>
      <c r="E71" s="60">
        <f>SUM(Table1[[#This Row],[Jan]:[Mar]])</f>
        <v>55834.42</v>
      </c>
    </row>
    <row r="72" spans="1:5" x14ac:dyDescent="0.25">
      <c r="A72" s="59" t="s">
        <v>243</v>
      </c>
      <c r="B72" s="115">
        <v>0</v>
      </c>
      <c r="C72" s="115">
        <v>0</v>
      </c>
      <c r="D72" s="115">
        <v>-27.17</v>
      </c>
      <c r="E72" s="60">
        <f>SUM(Table1[[#This Row],[Jan]:[Mar]])</f>
        <v>-27.17</v>
      </c>
    </row>
    <row r="73" spans="1:5" x14ac:dyDescent="0.25">
      <c r="A73" s="59" t="s">
        <v>85</v>
      </c>
      <c r="B73" s="115">
        <v>410</v>
      </c>
      <c r="C73" s="115">
        <v>25231.8</v>
      </c>
      <c r="D73" s="115">
        <v>37.03</v>
      </c>
      <c r="E73" s="60">
        <f>SUM(Table1[[#This Row],[Jan]:[Mar]])</f>
        <v>25678.829999999998</v>
      </c>
    </row>
    <row r="74" spans="1:5" x14ac:dyDescent="0.25">
      <c r="A74" s="59" t="s">
        <v>88</v>
      </c>
      <c r="B74" s="115">
        <v>0</v>
      </c>
      <c r="C74" s="115">
        <v>3486</v>
      </c>
      <c r="D74" s="115">
        <v>1402.1</v>
      </c>
      <c r="E74" s="60">
        <f>SUM(Table1[[#This Row],[Jan]:[Mar]])</f>
        <v>4888.1000000000004</v>
      </c>
    </row>
    <row r="75" spans="1:5" x14ac:dyDescent="0.25">
      <c r="A75" s="59" t="s">
        <v>89</v>
      </c>
      <c r="B75" s="115">
        <v>4899.76</v>
      </c>
      <c r="C75" s="115">
        <v>48569</v>
      </c>
      <c r="D75" s="115">
        <v>72452.649999999994</v>
      </c>
      <c r="E75" s="60">
        <f>SUM(Table1[[#This Row],[Jan]:[Mar]])</f>
        <v>125921.41</v>
      </c>
    </row>
    <row r="76" spans="1:5" x14ac:dyDescent="0.25">
      <c r="A76" s="59" t="s">
        <v>650</v>
      </c>
      <c r="B76" s="115">
        <v>0</v>
      </c>
      <c r="C76" s="115">
        <v>3817.51</v>
      </c>
      <c r="D76" s="115">
        <v>1818</v>
      </c>
      <c r="E76" s="60">
        <f>SUM(Table1[[#This Row],[Jan]:[Mar]])</f>
        <v>5635.51</v>
      </c>
    </row>
    <row r="77" spans="1:5" x14ac:dyDescent="0.25">
      <c r="A77" s="59" t="s">
        <v>459</v>
      </c>
      <c r="B77" s="115">
        <v>0</v>
      </c>
      <c r="C77" s="115">
        <v>1144.27</v>
      </c>
      <c r="D77" s="115">
        <v>6000</v>
      </c>
      <c r="E77" s="60">
        <f>SUM(Table1[[#This Row],[Jan]:[Mar]])</f>
        <v>7144.27</v>
      </c>
    </row>
    <row r="78" spans="1:5" x14ac:dyDescent="0.25">
      <c r="A78" s="59" t="s">
        <v>342</v>
      </c>
      <c r="B78" s="115">
        <v>0</v>
      </c>
      <c r="C78" s="115">
        <v>4978.92</v>
      </c>
      <c r="D78" s="115">
        <v>0</v>
      </c>
      <c r="E78" s="60">
        <f>SUM(Table1[[#This Row],[Jan]:[Mar]])</f>
        <v>4978.92</v>
      </c>
    </row>
    <row r="79" spans="1:5" x14ac:dyDescent="0.25">
      <c r="A79" s="59" t="s">
        <v>343</v>
      </c>
      <c r="B79" s="115">
        <v>0</v>
      </c>
      <c r="C79" s="115">
        <v>0</v>
      </c>
      <c r="D79" s="115">
        <v>451.91</v>
      </c>
      <c r="E79" s="60">
        <f>SUM(Table1[[#This Row],[Jan]:[Mar]])</f>
        <v>451.91</v>
      </c>
    </row>
    <row r="80" spans="1:5" x14ac:dyDescent="0.25">
      <c r="A80" s="59" t="s">
        <v>246</v>
      </c>
      <c r="B80" s="115">
        <v>120</v>
      </c>
      <c r="C80" s="115">
        <v>1979.82</v>
      </c>
      <c r="D80" s="115">
        <v>161.5</v>
      </c>
      <c r="E80" s="60">
        <f>SUM(Table1[[#This Row],[Jan]:[Mar]])</f>
        <v>2261.3199999999997</v>
      </c>
    </row>
    <row r="81" spans="1:5" x14ac:dyDescent="0.25">
      <c r="A81" s="59" t="s">
        <v>90</v>
      </c>
      <c r="B81" s="115">
        <v>636.6</v>
      </c>
      <c r="C81" s="115">
        <v>1580.21</v>
      </c>
      <c r="D81" s="115">
        <v>72.989999999999995</v>
      </c>
      <c r="E81" s="60">
        <f>SUM(Table1[[#This Row],[Jan]:[Mar]])</f>
        <v>2289.7999999999997</v>
      </c>
    </row>
    <row r="82" spans="1:5" x14ac:dyDescent="0.25">
      <c r="A82" s="59" t="s">
        <v>651</v>
      </c>
      <c r="B82" s="115">
        <v>2000</v>
      </c>
      <c r="C82" s="115">
        <v>0</v>
      </c>
      <c r="D82" s="115">
        <v>0</v>
      </c>
      <c r="E82" s="60">
        <f>SUM(Table1[[#This Row],[Jan]:[Mar]])</f>
        <v>2000</v>
      </c>
    </row>
    <row r="83" spans="1:5" x14ac:dyDescent="0.25">
      <c r="A83" s="59" t="s">
        <v>91</v>
      </c>
      <c r="B83" s="115">
        <v>89.34</v>
      </c>
      <c r="C83" s="115">
        <v>0</v>
      </c>
      <c r="D83" s="115">
        <v>0</v>
      </c>
      <c r="E83" s="60">
        <f>SUM(Table1[[#This Row],[Jan]:[Mar]])</f>
        <v>89.34</v>
      </c>
    </row>
    <row r="84" spans="1:5" x14ac:dyDescent="0.25">
      <c r="A84" s="59" t="s">
        <v>92</v>
      </c>
      <c r="B84" s="115">
        <v>556</v>
      </c>
      <c r="C84" s="115">
        <v>34572.42</v>
      </c>
      <c r="D84" s="115">
        <v>0</v>
      </c>
      <c r="E84" s="60">
        <f>SUM(Table1[[#This Row],[Jan]:[Mar]])</f>
        <v>35128.42</v>
      </c>
    </row>
    <row r="85" spans="1:5" x14ac:dyDescent="0.25">
      <c r="A85" s="59" t="s">
        <v>94</v>
      </c>
      <c r="B85" s="115">
        <v>5325.78</v>
      </c>
      <c r="C85" s="115">
        <v>71975.47</v>
      </c>
      <c r="D85" s="115">
        <v>87306.42</v>
      </c>
      <c r="E85" s="60">
        <f>SUM(Table1[[#This Row],[Jan]:[Mar]])</f>
        <v>164607.66999999998</v>
      </c>
    </row>
    <row r="86" spans="1:5" x14ac:dyDescent="0.25">
      <c r="A86" s="59" t="s">
        <v>95</v>
      </c>
      <c r="B86" s="115">
        <v>0</v>
      </c>
      <c r="C86" s="115">
        <v>4257.34</v>
      </c>
      <c r="D86" s="115">
        <v>3261.17</v>
      </c>
      <c r="E86" s="60">
        <f>SUM(Table1[[#This Row],[Jan]:[Mar]])</f>
        <v>7518.51</v>
      </c>
    </row>
    <row r="87" spans="1:5" x14ac:dyDescent="0.25">
      <c r="A87" s="59" t="s">
        <v>96</v>
      </c>
      <c r="B87" s="115">
        <v>1069.8599999999999</v>
      </c>
      <c r="C87" s="115">
        <v>304.58</v>
      </c>
      <c r="D87" s="115">
        <v>0</v>
      </c>
      <c r="E87" s="60">
        <f>SUM(Table1[[#This Row],[Jan]:[Mar]])</f>
        <v>1374.4399999999998</v>
      </c>
    </row>
    <row r="88" spans="1:5" x14ac:dyDescent="0.25">
      <c r="A88" s="59" t="s">
        <v>248</v>
      </c>
      <c r="B88" s="115">
        <v>0</v>
      </c>
      <c r="C88" s="115">
        <v>0</v>
      </c>
      <c r="D88" s="115">
        <v>19.170000000000002</v>
      </c>
      <c r="E88" s="60">
        <f>SUM(Table1[[#This Row],[Jan]:[Mar]])</f>
        <v>19.170000000000002</v>
      </c>
    </row>
    <row r="89" spans="1:5" x14ac:dyDescent="0.25">
      <c r="A89" s="59" t="s">
        <v>97</v>
      </c>
      <c r="B89" s="115">
        <v>19251.38</v>
      </c>
      <c r="C89" s="115">
        <v>0</v>
      </c>
      <c r="D89" s="115">
        <v>0</v>
      </c>
      <c r="E89" s="60">
        <f>SUM(Table1[[#This Row],[Jan]:[Mar]])</f>
        <v>19251.38</v>
      </c>
    </row>
    <row r="90" spans="1:5" x14ac:dyDescent="0.25">
      <c r="A90" s="59" t="s">
        <v>250</v>
      </c>
      <c r="B90" s="115">
        <v>0</v>
      </c>
      <c r="C90" s="115">
        <v>0</v>
      </c>
      <c r="D90" s="115">
        <v>606.79999999999995</v>
      </c>
      <c r="E90" s="60">
        <f>SUM(Table1[[#This Row],[Jan]:[Mar]])</f>
        <v>606.79999999999995</v>
      </c>
    </row>
    <row r="91" spans="1:5" x14ac:dyDescent="0.25">
      <c r="A91" s="59" t="s">
        <v>460</v>
      </c>
      <c r="B91" s="115">
        <v>0</v>
      </c>
      <c r="C91" s="115">
        <v>60541</v>
      </c>
      <c r="D91" s="115">
        <v>0</v>
      </c>
      <c r="E91" s="60">
        <f>SUM(Table1[[#This Row],[Jan]:[Mar]])</f>
        <v>60541</v>
      </c>
    </row>
    <row r="92" spans="1:5" x14ac:dyDescent="0.25">
      <c r="A92" s="59" t="s">
        <v>98</v>
      </c>
      <c r="B92" s="115">
        <v>600</v>
      </c>
      <c r="C92" s="115">
        <v>24875</v>
      </c>
      <c r="D92" s="115">
        <v>23200</v>
      </c>
      <c r="E92" s="60">
        <f>SUM(Table1[[#This Row],[Jan]:[Mar]])</f>
        <v>48675</v>
      </c>
    </row>
    <row r="93" spans="1:5" x14ac:dyDescent="0.25">
      <c r="A93" s="59" t="s">
        <v>461</v>
      </c>
      <c r="B93" s="115">
        <v>0</v>
      </c>
      <c r="C93" s="115">
        <v>0</v>
      </c>
      <c r="D93" s="115">
        <v>15.71</v>
      </c>
      <c r="E93" s="60">
        <f>SUM(Table1[[#This Row],[Jan]:[Mar]])</f>
        <v>15.71</v>
      </c>
    </row>
    <row r="94" spans="1:5" x14ac:dyDescent="0.25">
      <c r="A94" s="59" t="s">
        <v>100</v>
      </c>
      <c r="B94" s="115">
        <v>0</v>
      </c>
      <c r="C94" s="115">
        <v>13161.52</v>
      </c>
      <c r="D94" s="115">
        <v>7550.12</v>
      </c>
      <c r="E94" s="60">
        <f>SUM(Table1[[#This Row],[Jan]:[Mar]])</f>
        <v>20711.64</v>
      </c>
    </row>
    <row r="95" spans="1:5" x14ac:dyDescent="0.25">
      <c r="A95" s="59" t="s">
        <v>252</v>
      </c>
      <c r="B95" s="115">
        <v>1690</v>
      </c>
      <c r="C95" s="115">
        <v>4533.75</v>
      </c>
      <c r="D95" s="115">
        <v>10702.45</v>
      </c>
      <c r="E95" s="60">
        <f>SUM(Table1[[#This Row],[Jan]:[Mar]])</f>
        <v>16926.2</v>
      </c>
    </row>
    <row r="96" spans="1:5" x14ac:dyDescent="0.25">
      <c r="A96" s="59" t="s">
        <v>652</v>
      </c>
      <c r="B96" s="115">
        <v>17320.400000000001</v>
      </c>
      <c r="C96" s="115">
        <v>49595.01</v>
      </c>
      <c r="D96" s="115">
        <v>35110.35</v>
      </c>
      <c r="E96" s="60">
        <f>SUM(Table1[[#This Row],[Jan]:[Mar]])</f>
        <v>102025.76000000001</v>
      </c>
    </row>
    <row r="97" spans="1:5" x14ac:dyDescent="0.25">
      <c r="A97" s="59" t="s">
        <v>101</v>
      </c>
      <c r="B97" s="115">
        <v>12550.8</v>
      </c>
      <c r="C97" s="115">
        <v>20657.900000000001</v>
      </c>
      <c r="D97" s="115">
        <v>28334.04</v>
      </c>
      <c r="E97" s="60">
        <f>SUM(Table1[[#This Row],[Jan]:[Mar]])</f>
        <v>61542.74</v>
      </c>
    </row>
    <row r="98" spans="1:5" x14ac:dyDescent="0.25">
      <c r="A98" s="59" t="s">
        <v>344</v>
      </c>
      <c r="B98" s="115">
        <v>118.75</v>
      </c>
      <c r="C98" s="115">
        <v>764.42</v>
      </c>
      <c r="D98" s="115">
        <v>439.7</v>
      </c>
      <c r="E98" s="60">
        <f>SUM(Table1[[#This Row],[Jan]:[Mar]])</f>
        <v>1322.87</v>
      </c>
    </row>
    <row r="99" spans="1:5" x14ac:dyDescent="0.25">
      <c r="A99" s="59" t="s">
        <v>102</v>
      </c>
      <c r="B99" s="115">
        <v>19243.79</v>
      </c>
      <c r="C99" s="115">
        <v>4695.8100000000004</v>
      </c>
      <c r="D99" s="115">
        <v>3281.51</v>
      </c>
      <c r="E99" s="60">
        <f>SUM(Table1[[#This Row],[Jan]:[Mar]])</f>
        <v>27221.11</v>
      </c>
    </row>
    <row r="100" spans="1:5" x14ac:dyDescent="0.25">
      <c r="A100" s="59" t="s">
        <v>653</v>
      </c>
      <c r="B100" s="115">
        <v>0</v>
      </c>
      <c r="C100" s="115">
        <v>11487.7</v>
      </c>
      <c r="D100" s="115">
        <v>0</v>
      </c>
      <c r="E100" s="60">
        <f>SUM(Table1[[#This Row],[Jan]:[Mar]])</f>
        <v>11487.7</v>
      </c>
    </row>
    <row r="101" spans="1:5" x14ac:dyDescent="0.25">
      <c r="A101" s="59" t="s">
        <v>654</v>
      </c>
      <c r="B101" s="115">
        <v>0</v>
      </c>
      <c r="C101" s="115">
        <v>1734.26</v>
      </c>
      <c r="D101" s="115">
        <v>0</v>
      </c>
      <c r="E101" s="60">
        <f>SUM(Table1[[#This Row],[Jan]:[Mar]])</f>
        <v>1734.26</v>
      </c>
    </row>
    <row r="102" spans="1:5" x14ac:dyDescent="0.25">
      <c r="A102" s="59" t="s">
        <v>103</v>
      </c>
      <c r="B102" s="115">
        <v>4677.67</v>
      </c>
      <c r="C102" s="115">
        <v>0</v>
      </c>
      <c r="D102" s="115">
        <v>0</v>
      </c>
      <c r="E102" s="60">
        <f>SUM(Table1[[#This Row],[Jan]:[Mar]])</f>
        <v>4677.67</v>
      </c>
    </row>
    <row r="103" spans="1:5" x14ac:dyDescent="0.25">
      <c r="A103" s="59" t="s">
        <v>104</v>
      </c>
      <c r="B103" s="115">
        <v>1056</v>
      </c>
      <c r="C103" s="115">
        <v>1088</v>
      </c>
      <c r="D103" s="115">
        <v>22436.09</v>
      </c>
      <c r="E103" s="60">
        <f>SUM(Table1[[#This Row],[Jan]:[Mar]])</f>
        <v>24580.09</v>
      </c>
    </row>
    <row r="104" spans="1:5" x14ac:dyDescent="0.25">
      <c r="A104" s="59" t="s">
        <v>106</v>
      </c>
      <c r="B104" s="115">
        <v>3447.8</v>
      </c>
      <c r="C104" s="115">
        <v>130816.89</v>
      </c>
      <c r="D104" s="115">
        <v>15830.54</v>
      </c>
      <c r="E104" s="60">
        <f>SUM(Table1[[#This Row],[Jan]:[Mar]])</f>
        <v>150095.23000000001</v>
      </c>
    </row>
    <row r="105" spans="1:5" x14ac:dyDescent="0.25">
      <c r="A105" s="59" t="s">
        <v>256</v>
      </c>
      <c r="B105" s="115">
        <v>0</v>
      </c>
      <c r="C105" s="115">
        <v>0</v>
      </c>
      <c r="D105" s="115">
        <v>10000</v>
      </c>
      <c r="E105" s="60">
        <f>SUM(Table1[[#This Row],[Jan]:[Mar]])</f>
        <v>10000</v>
      </c>
    </row>
    <row r="106" spans="1:5" x14ac:dyDescent="0.25">
      <c r="A106" s="59" t="s">
        <v>107</v>
      </c>
      <c r="B106" s="115">
        <v>45182.400000000001</v>
      </c>
      <c r="C106" s="115">
        <v>0</v>
      </c>
      <c r="D106" s="115">
        <v>10050.66</v>
      </c>
      <c r="E106" s="60">
        <f>SUM(Table1[[#This Row],[Jan]:[Mar]])</f>
        <v>55233.06</v>
      </c>
    </row>
    <row r="107" spans="1:5" x14ac:dyDescent="0.25">
      <c r="A107" s="59" t="s">
        <v>108</v>
      </c>
      <c r="B107" s="115">
        <v>1480.17</v>
      </c>
      <c r="C107" s="115">
        <v>48168.27</v>
      </c>
      <c r="D107" s="115">
        <v>17129.28</v>
      </c>
      <c r="E107" s="60">
        <f>SUM(Table1[[#This Row],[Jan]:[Mar]])</f>
        <v>66777.72</v>
      </c>
    </row>
    <row r="108" spans="1:5" x14ac:dyDescent="0.25">
      <c r="A108" s="59" t="s">
        <v>655</v>
      </c>
      <c r="B108" s="115">
        <v>0</v>
      </c>
      <c r="C108" s="115">
        <v>5000</v>
      </c>
      <c r="D108" s="115">
        <v>8500</v>
      </c>
      <c r="E108" s="60">
        <f>SUM(Table1[[#This Row],[Jan]:[Mar]])</f>
        <v>13500</v>
      </c>
    </row>
    <row r="109" spans="1:5" x14ac:dyDescent="0.25">
      <c r="A109" s="59" t="s">
        <v>109</v>
      </c>
      <c r="B109" s="115">
        <v>8187</v>
      </c>
      <c r="C109" s="115">
        <v>0</v>
      </c>
      <c r="D109" s="115">
        <v>2295</v>
      </c>
      <c r="E109" s="60">
        <f>SUM(Table1[[#This Row],[Jan]:[Mar]])</f>
        <v>10482</v>
      </c>
    </row>
    <row r="110" spans="1:5" x14ac:dyDescent="0.25">
      <c r="A110" s="59" t="s">
        <v>258</v>
      </c>
      <c r="B110" s="115">
        <v>70585</v>
      </c>
      <c r="C110" s="115">
        <v>0</v>
      </c>
      <c r="D110" s="115">
        <v>0</v>
      </c>
      <c r="E110" s="60">
        <f>SUM(Table1[[#This Row],[Jan]:[Mar]])</f>
        <v>70585</v>
      </c>
    </row>
    <row r="111" spans="1:5" x14ac:dyDescent="0.25">
      <c r="A111" s="59" t="s">
        <v>260</v>
      </c>
      <c r="B111" s="115">
        <v>22355.71</v>
      </c>
      <c r="C111" s="115">
        <v>4441.18</v>
      </c>
      <c r="D111" s="115">
        <v>169.91</v>
      </c>
      <c r="E111" s="60">
        <f>SUM(Table1[[#This Row],[Jan]:[Mar]])</f>
        <v>26966.799999999999</v>
      </c>
    </row>
    <row r="112" spans="1:5" x14ac:dyDescent="0.25">
      <c r="A112" s="59" t="s">
        <v>261</v>
      </c>
      <c r="B112" s="115">
        <v>1674.4</v>
      </c>
      <c r="C112" s="115">
        <v>285</v>
      </c>
      <c r="D112" s="115">
        <v>8904.25</v>
      </c>
      <c r="E112" s="60">
        <f>SUM(Table1[[#This Row],[Jan]:[Mar]])</f>
        <v>10863.65</v>
      </c>
    </row>
    <row r="113" spans="1:5" x14ac:dyDescent="0.25">
      <c r="A113" s="59" t="s">
        <v>110</v>
      </c>
      <c r="B113" s="115">
        <v>0</v>
      </c>
      <c r="C113" s="115">
        <v>450</v>
      </c>
      <c r="D113" s="115">
        <v>150</v>
      </c>
      <c r="E113" s="60">
        <f>SUM(Table1[[#This Row],[Jan]:[Mar]])</f>
        <v>600</v>
      </c>
    </row>
    <row r="114" spans="1:5" x14ac:dyDescent="0.25">
      <c r="A114" s="59" t="s">
        <v>111</v>
      </c>
      <c r="B114" s="115">
        <v>1151</v>
      </c>
      <c r="C114" s="115">
        <v>4368.49</v>
      </c>
      <c r="D114" s="115">
        <v>2885.39</v>
      </c>
      <c r="E114" s="60">
        <f>SUM(Table1[[#This Row],[Jan]:[Mar]])</f>
        <v>8404.8799999999992</v>
      </c>
    </row>
    <row r="115" spans="1:5" x14ac:dyDescent="0.25">
      <c r="A115" s="59" t="s">
        <v>112</v>
      </c>
      <c r="B115" s="115">
        <v>8466.17</v>
      </c>
      <c r="C115" s="115">
        <v>2076.1999999999998</v>
      </c>
      <c r="D115" s="115">
        <v>11442.25</v>
      </c>
      <c r="E115" s="60">
        <f>SUM(Table1[[#This Row],[Jan]:[Mar]])</f>
        <v>21984.62</v>
      </c>
    </row>
    <row r="116" spans="1:5" x14ac:dyDescent="0.25">
      <c r="A116" s="59" t="s">
        <v>265</v>
      </c>
      <c r="B116" s="115">
        <v>0</v>
      </c>
      <c r="C116" s="115">
        <v>2953.79</v>
      </c>
      <c r="D116" s="115">
        <v>6208.75</v>
      </c>
      <c r="E116" s="60">
        <f>SUM(Table1[[#This Row],[Jan]:[Mar]])</f>
        <v>9162.5400000000009</v>
      </c>
    </row>
    <row r="117" spans="1:5" x14ac:dyDescent="0.25">
      <c r="A117" s="59" t="s">
        <v>113</v>
      </c>
      <c r="B117" s="115">
        <v>0</v>
      </c>
      <c r="C117" s="115">
        <v>1294.04</v>
      </c>
      <c r="D117" s="115">
        <v>3480.68</v>
      </c>
      <c r="E117" s="60">
        <f>SUM(Table1[[#This Row],[Jan]:[Mar]])</f>
        <v>4774.7199999999993</v>
      </c>
    </row>
    <row r="118" spans="1:5" x14ac:dyDescent="0.25">
      <c r="A118" s="59" t="s">
        <v>266</v>
      </c>
      <c r="B118" s="115">
        <v>190</v>
      </c>
      <c r="C118" s="115">
        <v>0</v>
      </c>
      <c r="D118" s="115">
        <v>11477</v>
      </c>
      <c r="E118" s="60">
        <f>SUM(Table1[[#This Row],[Jan]:[Mar]])</f>
        <v>11667</v>
      </c>
    </row>
    <row r="119" spans="1:5" x14ac:dyDescent="0.25">
      <c r="A119" s="59" t="s">
        <v>268</v>
      </c>
      <c r="B119" s="115">
        <v>114.5</v>
      </c>
      <c r="C119" s="115">
        <v>35419.4</v>
      </c>
      <c r="D119" s="115">
        <v>8636.26</v>
      </c>
      <c r="E119" s="60">
        <f>SUM(Table1[[#This Row],[Jan]:[Mar]])</f>
        <v>44170.16</v>
      </c>
    </row>
    <row r="120" spans="1:5" x14ac:dyDescent="0.25">
      <c r="A120" s="59" t="s">
        <v>271</v>
      </c>
      <c r="B120" s="115">
        <v>0</v>
      </c>
      <c r="C120" s="115">
        <v>160</v>
      </c>
      <c r="D120" s="115">
        <v>1540</v>
      </c>
      <c r="E120" s="60">
        <f>SUM(Table1[[#This Row],[Jan]:[Mar]])</f>
        <v>1700</v>
      </c>
    </row>
    <row r="121" spans="1:5" x14ac:dyDescent="0.25">
      <c r="A121" s="59" t="s">
        <v>115</v>
      </c>
      <c r="B121" s="115">
        <v>0</v>
      </c>
      <c r="C121" s="115">
        <v>10992.03</v>
      </c>
      <c r="D121" s="115">
        <v>0</v>
      </c>
      <c r="E121" s="60">
        <f>SUM(Table1[[#This Row],[Jan]:[Mar]])</f>
        <v>10992.03</v>
      </c>
    </row>
    <row r="122" spans="1:5" x14ac:dyDescent="0.25">
      <c r="A122" s="59" t="s">
        <v>116</v>
      </c>
      <c r="B122" s="115">
        <v>0</v>
      </c>
      <c r="C122" s="115">
        <v>-318.29000000000002</v>
      </c>
      <c r="D122" s="115">
        <v>0</v>
      </c>
      <c r="E122" s="60">
        <f>SUM(Table1[[#This Row],[Jan]:[Mar]])</f>
        <v>-318.29000000000002</v>
      </c>
    </row>
    <row r="123" spans="1:5" x14ac:dyDescent="0.25">
      <c r="A123" s="59" t="s">
        <v>279</v>
      </c>
      <c r="B123" s="115">
        <v>0</v>
      </c>
      <c r="C123" s="115">
        <v>0</v>
      </c>
      <c r="D123" s="115">
        <v>80901.75</v>
      </c>
      <c r="E123" s="60">
        <f>SUM(Table1[[#This Row],[Jan]:[Mar]])</f>
        <v>80901.75</v>
      </c>
    </row>
    <row r="124" spans="1:5" x14ac:dyDescent="0.25">
      <c r="A124" s="59" t="s">
        <v>117</v>
      </c>
      <c r="B124" s="115">
        <v>90</v>
      </c>
      <c r="C124" s="115">
        <v>60</v>
      </c>
      <c r="D124" s="115">
        <v>60</v>
      </c>
      <c r="E124" s="60">
        <f>SUM(Table1[[#This Row],[Jan]:[Mar]])</f>
        <v>210</v>
      </c>
    </row>
    <row r="125" spans="1:5" x14ac:dyDescent="0.25">
      <c r="A125" s="59" t="s">
        <v>118</v>
      </c>
      <c r="B125" s="115">
        <v>0</v>
      </c>
      <c r="C125" s="115">
        <v>0</v>
      </c>
      <c r="D125" s="115">
        <v>129.02000000000001</v>
      </c>
      <c r="E125" s="60">
        <f>SUM(Table1[[#This Row],[Jan]:[Mar]])</f>
        <v>129.02000000000001</v>
      </c>
    </row>
    <row r="126" spans="1:5" x14ac:dyDescent="0.25">
      <c r="A126" s="59" t="s">
        <v>119</v>
      </c>
      <c r="B126" s="115">
        <v>0</v>
      </c>
      <c r="C126" s="115">
        <v>7649</v>
      </c>
      <c r="D126" s="115">
        <v>0</v>
      </c>
      <c r="E126" s="60">
        <f>SUM(Table1[[#This Row],[Jan]:[Mar]])</f>
        <v>7649</v>
      </c>
    </row>
    <row r="127" spans="1:5" x14ac:dyDescent="0.25">
      <c r="A127" s="59" t="s">
        <v>345</v>
      </c>
      <c r="B127" s="115">
        <v>0</v>
      </c>
      <c r="C127" s="115">
        <v>0</v>
      </c>
      <c r="D127" s="115">
        <v>480.5</v>
      </c>
      <c r="E127" s="60">
        <f>SUM(Table1[[#This Row],[Jan]:[Mar]])</f>
        <v>480.5</v>
      </c>
    </row>
    <row r="128" spans="1:5" x14ac:dyDescent="0.25">
      <c r="A128" s="59" t="s">
        <v>120</v>
      </c>
      <c r="B128" s="115">
        <v>329</v>
      </c>
      <c r="C128" s="115">
        <v>658</v>
      </c>
      <c r="D128" s="115">
        <v>0</v>
      </c>
      <c r="E128" s="60">
        <f>SUM(Table1[[#This Row],[Jan]:[Mar]])</f>
        <v>987</v>
      </c>
    </row>
    <row r="129" spans="1:5" x14ac:dyDescent="0.25">
      <c r="A129" s="59" t="s">
        <v>283</v>
      </c>
      <c r="B129" s="115">
        <v>0</v>
      </c>
      <c r="C129" s="115">
        <v>0</v>
      </c>
      <c r="D129" s="115">
        <v>120</v>
      </c>
      <c r="E129" s="60">
        <f>SUM(Table1[[#This Row],[Jan]:[Mar]])</f>
        <v>120</v>
      </c>
    </row>
    <row r="130" spans="1:5" x14ac:dyDescent="0.25">
      <c r="A130" s="59" t="s">
        <v>121</v>
      </c>
      <c r="B130" s="115">
        <v>0</v>
      </c>
      <c r="C130" s="115">
        <v>6809.98</v>
      </c>
      <c r="D130" s="115">
        <v>0</v>
      </c>
      <c r="E130" s="60">
        <f>SUM(Table1[[#This Row],[Jan]:[Mar]])</f>
        <v>6809.98</v>
      </c>
    </row>
    <row r="131" spans="1:5" x14ac:dyDescent="0.25">
      <c r="A131" s="59" t="s">
        <v>656</v>
      </c>
      <c r="B131" s="115">
        <v>0</v>
      </c>
      <c r="C131" s="115">
        <v>0</v>
      </c>
      <c r="D131" s="115">
        <v>20123.25</v>
      </c>
      <c r="E131" s="60">
        <f>SUM(Table1[[#This Row],[Jan]:[Mar]])</f>
        <v>20123.25</v>
      </c>
    </row>
    <row r="132" spans="1:5" x14ac:dyDescent="0.25">
      <c r="A132" s="59" t="s">
        <v>123</v>
      </c>
      <c r="B132" s="115">
        <v>0</v>
      </c>
      <c r="C132" s="115">
        <v>9020.84</v>
      </c>
      <c r="D132" s="115">
        <v>4705.8</v>
      </c>
      <c r="E132" s="60">
        <f>SUM(Table1[[#This Row],[Jan]:[Mar]])</f>
        <v>13726.64</v>
      </c>
    </row>
    <row r="133" spans="1:5" x14ac:dyDescent="0.25">
      <c r="A133" s="59" t="s">
        <v>657</v>
      </c>
      <c r="B133" s="115">
        <v>1878.65</v>
      </c>
      <c r="C133" s="115">
        <v>0</v>
      </c>
      <c r="D133" s="115">
        <v>0</v>
      </c>
      <c r="E133" s="60">
        <f>SUM(Table1[[#This Row],[Jan]:[Mar]])</f>
        <v>1878.65</v>
      </c>
    </row>
    <row r="134" spans="1:5" x14ac:dyDescent="0.25">
      <c r="A134" s="59" t="s">
        <v>658</v>
      </c>
      <c r="B134" s="115">
        <v>544.79999999999995</v>
      </c>
      <c r="C134" s="115">
        <v>0</v>
      </c>
      <c r="D134" s="115">
        <v>0</v>
      </c>
      <c r="E134" s="60">
        <f>SUM(Table1[[#This Row],[Jan]:[Mar]])</f>
        <v>544.79999999999995</v>
      </c>
    </row>
    <row r="135" spans="1:5" x14ac:dyDescent="0.25">
      <c r="A135" s="59" t="s">
        <v>349</v>
      </c>
      <c r="B135" s="115">
        <v>365</v>
      </c>
      <c r="C135" s="115">
        <v>0</v>
      </c>
      <c r="D135" s="115">
        <v>0</v>
      </c>
      <c r="E135" s="60">
        <f>SUM(Table1[[#This Row],[Jan]:[Mar]])</f>
        <v>365</v>
      </c>
    </row>
    <row r="136" spans="1:5" x14ac:dyDescent="0.25">
      <c r="A136" s="59" t="s">
        <v>126</v>
      </c>
      <c r="B136" s="115">
        <v>0</v>
      </c>
      <c r="C136" s="115">
        <v>0</v>
      </c>
      <c r="D136" s="115">
        <v>605.30999999999995</v>
      </c>
      <c r="E136" s="60">
        <f>SUM(Table1[[#This Row],[Jan]:[Mar]])</f>
        <v>605.30999999999995</v>
      </c>
    </row>
    <row r="137" spans="1:5" x14ac:dyDescent="0.25">
      <c r="A137" s="59" t="s">
        <v>127</v>
      </c>
      <c r="B137" s="115">
        <v>3250</v>
      </c>
      <c r="C137" s="115">
        <v>0</v>
      </c>
      <c r="D137" s="115">
        <v>5107</v>
      </c>
      <c r="E137" s="60">
        <f>SUM(Table1[[#This Row],[Jan]:[Mar]])</f>
        <v>8357</v>
      </c>
    </row>
    <row r="138" spans="1:5" x14ac:dyDescent="0.25">
      <c r="A138" s="59" t="s">
        <v>659</v>
      </c>
      <c r="B138" s="115">
        <v>0</v>
      </c>
      <c r="C138" s="115">
        <v>6148.75</v>
      </c>
      <c r="D138" s="115">
        <v>0</v>
      </c>
      <c r="E138" s="60">
        <f>SUM(Table1[[#This Row],[Jan]:[Mar]])</f>
        <v>6148.75</v>
      </c>
    </row>
    <row r="139" spans="1:5" x14ac:dyDescent="0.25">
      <c r="A139" s="59" t="s">
        <v>128</v>
      </c>
      <c r="B139" s="115">
        <v>54809</v>
      </c>
      <c r="C139" s="115">
        <v>124573.02</v>
      </c>
      <c r="D139" s="115">
        <v>59963.28</v>
      </c>
      <c r="E139" s="60">
        <f>SUM(Table1[[#This Row],[Jan]:[Mar]])</f>
        <v>239345.30000000002</v>
      </c>
    </row>
    <row r="140" spans="1:5" x14ac:dyDescent="0.25">
      <c r="A140" s="59" t="s">
        <v>129</v>
      </c>
      <c r="B140" s="115">
        <v>2946</v>
      </c>
      <c r="C140" s="115">
        <v>166.04</v>
      </c>
      <c r="D140" s="115">
        <v>28.66</v>
      </c>
      <c r="E140" s="60">
        <f>SUM(Table1[[#This Row],[Jan]:[Mar]])</f>
        <v>3140.7</v>
      </c>
    </row>
    <row r="141" spans="1:5" x14ac:dyDescent="0.25">
      <c r="A141" s="59" t="s">
        <v>292</v>
      </c>
      <c r="B141" s="115">
        <v>104.99</v>
      </c>
      <c r="C141" s="115">
        <v>1627.43</v>
      </c>
      <c r="D141" s="115">
        <v>1302.1400000000001</v>
      </c>
      <c r="E141" s="60">
        <f>SUM(Table1[[#This Row],[Jan]:[Mar]])</f>
        <v>3034.5600000000004</v>
      </c>
    </row>
    <row r="142" spans="1:5" x14ac:dyDescent="0.25">
      <c r="A142" s="59" t="s">
        <v>293</v>
      </c>
      <c r="B142" s="115">
        <v>0</v>
      </c>
      <c r="C142" s="115">
        <v>300</v>
      </c>
      <c r="D142" s="115">
        <v>1762.5</v>
      </c>
      <c r="E142" s="60">
        <f>SUM(Table1[[#This Row],[Jan]:[Mar]])</f>
        <v>2062.5</v>
      </c>
    </row>
    <row r="143" spans="1:5" x14ac:dyDescent="0.25">
      <c r="A143" s="59" t="s">
        <v>295</v>
      </c>
      <c r="B143" s="115">
        <v>3359</v>
      </c>
      <c r="C143" s="115">
        <v>0</v>
      </c>
      <c r="D143" s="115">
        <v>0</v>
      </c>
      <c r="E143" s="60">
        <f>SUM(Table1[[#This Row],[Jan]:[Mar]])</f>
        <v>3359</v>
      </c>
    </row>
    <row r="144" spans="1:5" x14ac:dyDescent="0.25">
      <c r="A144" s="59" t="s">
        <v>299</v>
      </c>
      <c r="B144" s="115">
        <v>330</v>
      </c>
      <c r="C144" s="115">
        <v>0</v>
      </c>
      <c r="D144" s="115">
        <v>185</v>
      </c>
      <c r="E144" s="60">
        <f>SUM(Table1[[#This Row],[Jan]:[Mar]])</f>
        <v>515</v>
      </c>
    </row>
    <row r="145" spans="1:5" x14ac:dyDescent="0.25">
      <c r="A145" s="59" t="s">
        <v>462</v>
      </c>
      <c r="B145" s="115">
        <v>0</v>
      </c>
      <c r="C145" s="115">
        <v>484</v>
      </c>
      <c r="D145" s="115">
        <v>0</v>
      </c>
      <c r="E145" s="60">
        <f>SUM(Table1[[#This Row],[Jan]:[Mar]])</f>
        <v>484</v>
      </c>
    </row>
    <row r="146" spans="1:5" x14ac:dyDescent="0.25">
      <c r="A146" s="59" t="s">
        <v>130</v>
      </c>
      <c r="B146" s="115">
        <v>0</v>
      </c>
      <c r="C146" s="115">
        <v>4273.78</v>
      </c>
      <c r="D146" s="115">
        <v>0</v>
      </c>
      <c r="E146" s="60">
        <f>SUM(Table1[[#This Row],[Jan]:[Mar]])</f>
        <v>4273.78</v>
      </c>
    </row>
    <row r="147" spans="1:5" x14ac:dyDescent="0.25">
      <c r="A147" s="59" t="s">
        <v>660</v>
      </c>
      <c r="B147" s="115">
        <v>15.71</v>
      </c>
      <c r="C147" s="115">
        <v>0</v>
      </c>
      <c r="D147" s="115">
        <v>0</v>
      </c>
      <c r="E147" s="60">
        <f>SUM(Table1[[#This Row],[Jan]:[Mar]])</f>
        <v>15.71</v>
      </c>
    </row>
    <row r="148" spans="1:5" x14ac:dyDescent="0.25">
      <c r="A148" s="59" t="s">
        <v>300</v>
      </c>
      <c r="B148" s="115">
        <v>0</v>
      </c>
      <c r="C148" s="115">
        <v>1500</v>
      </c>
      <c r="D148" s="115">
        <v>0</v>
      </c>
      <c r="E148" s="60">
        <f>SUM(Table1[[#This Row],[Jan]:[Mar]])</f>
        <v>1500</v>
      </c>
    </row>
    <row r="149" spans="1:5" x14ac:dyDescent="0.25">
      <c r="A149" s="59" t="s">
        <v>301</v>
      </c>
      <c r="B149" s="115">
        <v>809.4</v>
      </c>
      <c r="C149" s="115">
        <v>1298.72</v>
      </c>
      <c r="D149" s="115">
        <v>374</v>
      </c>
      <c r="E149" s="60">
        <f>SUM(Table1[[#This Row],[Jan]:[Mar]])</f>
        <v>2482.12</v>
      </c>
    </row>
    <row r="150" spans="1:5" x14ac:dyDescent="0.25">
      <c r="A150" s="59" t="s">
        <v>131</v>
      </c>
      <c r="B150" s="115">
        <v>627.80999999999995</v>
      </c>
      <c r="C150" s="115">
        <v>0</v>
      </c>
      <c r="D150" s="115">
        <v>0</v>
      </c>
      <c r="E150" s="60">
        <f>SUM(Table1[[#This Row],[Jan]:[Mar]])</f>
        <v>627.80999999999995</v>
      </c>
    </row>
    <row r="151" spans="1:5" x14ac:dyDescent="0.25">
      <c r="A151" s="59" t="s">
        <v>661</v>
      </c>
      <c r="B151" s="115">
        <v>0</v>
      </c>
      <c r="C151" s="115">
        <v>0</v>
      </c>
      <c r="D151" s="115">
        <v>7458.8</v>
      </c>
      <c r="E151" s="60">
        <f>SUM(Table1[[#This Row],[Jan]:[Mar]])</f>
        <v>7458.8</v>
      </c>
    </row>
    <row r="152" spans="1:5" x14ac:dyDescent="0.25">
      <c r="A152" s="59" t="s">
        <v>134</v>
      </c>
      <c r="B152" s="115">
        <v>3144.82</v>
      </c>
      <c r="C152" s="115">
        <v>7304.53</v>
      </c>
      <c r="D152" s="115">
        <v>12096.34</v>
      </c>
      <c r="E152" s="60">
        <f>SUM(Table1[[#This Row],[Jan]:[Mar]])</f>
        <v>22545.690000000002</v>
      </c>
    </row>
    <row r="153" spans="1:5" x14ac:dyDescent="0.25">
      <c r="A153" s="59" t="s">
        <v>662</v>
      </c>
      <c r="B153" s="115">
        <v>475.2</v>
      </c>
      <c r="C153" s="115">
        <v>0</v>
      </c>
      <c r="D153" s="115">
        <v>0</v>
      </c>
      <c r="E153" s="60">
        <f>SUM(Table1[[#This Row],[Jan]:[Mar]])</f>
        <v>475.2</v>
      </c>
    </row>
    <row r="154" spans="1:5" x14ac:dyDescent="0.25">
      <c r="A154" s="59" t="s">
        <v>463</v>
      </c>
      <c r="B154" s="115">
        <v>0</v>
      </c>
      <c r="C154" s="115">
        <v>85025.43</v>
      </c>
      <c r="D154" s="115">
        <v>0</v>
      </c>
      <c r="E154" s="60">
        <f>SUM(Table1[[#This Row],[Jan]:[Mar]])</f>
        <v>85025.43</v>
      </c>
    </row>
    <row r="155" spans="1:5" x14ac:dyDescent="0.25">
      <c r="A155" s="59" t="s">
        <v>138</v>
      </c>
      <c r="B155" s="115">
        <v>0</v>
      </c>
      <c r="C155" s="115">
        <v>12660</v>
      </c>
      <c r="D155" s="115">
        <v>0</v>
      </c>
      <c r="E155" s="60">
        <f>SUM(Table1[[#This Row],[Jan]:[Mar]])</f>
        <v>12660</v>
      </c>
    </row>
    <row r="156" spans="1:5" x14ac:dyDescent="0.25">
      <c r="A156" s="59" t="s">
        <v>139</v>
      </c>
      <c r="B156" s="115">
        <v>0</v>
      </c>
      <c r="C156" s="115">
        <v>0</v>
      </c>
      <c r="D156" s="115">
        <v>4750</v>
      </c>
      <c r="E156" s="60">
        <f>SUM(Table1[[#This Row],[Jan]:[Mar]])</f>
        <v>4750</v>
      </c>
    </row>
    <row r="157" spans="1:5" x14ac:dyDescent="0.25">
      <c r="A157" s="59" t="s">
        <v>140</v>
      </c>
      <c r="B157" s="115">
        <v>0</v>
      </c>
      <c r="C157" s="115">
        <v>800</v>
      </c>
      <c r="D157" s="115">
        <v>0</v>
      </c>
      <c r="E157" s="60">
        <f>SUM(Table1[[#This Row],[Jan]:[Mar]])</f>
        <v>800</v>
      </c>
    </row>
    <row r="158" spans="1:5" x14ac:dyDescent="0.25">
      <c r="A158" s="59" t="s">
        <v>309</v>
      </c>
      <c r="B158" s="115">
        <v>65.2</v>
      </c>
      <c r="C158" s="115">
        <v>0</v>
      </c>
      <c r="D158" s="115">
        <v>1687.5</v>
      </c>
      <c r="E158" s="60">
        <f>SUM(Table1[[#This Row],[Jan]:[Mar]])</f>
        <v>1752.7</v>
      </c>
    </row>
    <row r="159" spans="1:5" x14ac:dyDescent="0.25">
      <c r="A159" s="59" t="s">
        <v>311</v>
      </c>
      <c r="B159" s="115">
        <v>0</v>
      </c>
      <c r="C159" s="115">
        <v>2054</v>
      </c>
      <c r="D159" s="115">
        <v>4380</v>
      </c>
      <c r="E159" s="60">
        <f>SUM(Table1[[#This Row],[Jan]:[Mar]])</f>
        <v>6434</v>
      </c>
    </row>
    <row r="160" spans="1:5" x14ac:dyDescent="0.25">
      <c r="A160" s="59" t="s">
        <v>312</v>
      </c>
      <c r="B160" s="115">
        <v>0</v>
      </c>
      <c r="C160" s="115">
        <v>103</v>
      </c>
      <c r="D160" s="115">
        <v>1014.4</v>
      </c>
      <c r="E160" s="60">
        <f>SUM(Table1[[#This Row],[Jan]:[Mar]])</f>
        <v>1117.4000000000001</v>
      </c>
    </row>
    <row r="161" spans="1:5" x14ac:dyDescent="0.25">
      <c r="A161" s="59" t="s">
        <v>663</v>
      </c>
      <c r="B161" s="115">
        <v>4842.5</v>
      </c>
      <c r="C161" s="115">
        <v>5565</v>
      </c>
      <c r="D161" s="115">
        <v>0</v>
      </c>
      <c r="E161" s="60">
        <f>SUM(Table1[[#This Row],[Jan]:[Mar]])</f>
        <v>10407.5</v>
      </c>
    </row>
    <row r="162" spans="1:5" x14ac:dyDescent="0.25">
      <c r="A162" s="59" t="s">
        <v>144</v>
      </c>
      <c r="B162" s="115">
        <v>0</v>
      </c>
      <c r="C162" s="115">
        <v>27.33</v>
      </c>
      <c r="D162" s="115">
        <v>0</v>
      </c>
      <c r="E162" s="60">
        <f>SUM(Table1[[#This Row],[Jan]:[Mar]])</f>
        <v>27.33</v>
      </c>
    </row>
    <row r="163" spans="1:5" x14ac:dyDescent="0.25">
      <c r="A163" s="59" t="s">
        <v>664</v>
      </c>
      <c r="B163" s="115">
        <v>0</v>
      </c>
      <c r="C163" s="115">
        <v>0</v>
      </c>
      <c r="D163" s="115">
        <v>550</v>
      </c>
      <c r="E163" s="60">
        <f>SUM(Table1[[#This Row],[Jan]:[Mar]])</f>
        <v>550</v>
      </c>
    </row>
    <row r="164" spans="1:5" x14ac:dyDescent="0.25">
      <c r="A164" s="59" t="s">
        <v>145</v>
      </c>
      <c r="B164" s="115">
        <v>10190</v>
      </c>
      <c r="C164" s="115">
        <v>7738.75</v>
      </c>
      <c r="D164" s="115">
        <v>4075</v>
      </c>
      <c r="E164" s="60">
        <f>SUM(Table1[[#This Row],[Jan]:[Mar]])</f>
        <v>22003.75</v>
      </c>
    </row>
    <row r="165" spans="1:5" x14ac:dyDescent="0.25">
      <c r="A165" s="59" t="s">
        <v>353</v>
      </c>
      <c r="B165" s="115">
        <v>545.72</v>
      </c>
      <c r="C165" s="115">
        <v>13139.09</v>
      </c>
      <c r="D165" s="115">
        <v>7199.11</v>
      </c>
      <c r="E165" s="60">
        <f>SUM(Table1[[#This Row],[Jan]:[Mar]])</f>
        <v>20883.919999999998</v>
      </c>
    </row>
    <row r="166" spans="1:5" x14ac:dyDescent="0.25">
      <c r="A166" s="59" t="s">
        <v>148</v>
      </c>
      <c r="B166" s="115">
        <v>4000</v>
      </c>
      <c r="C166" s="115">
        <v>6000</v>
      </c>
      <c r="D166" s="115">
        <v>4500</v>
      </c>
      <c r="E166" s="60">
        <f>SUM(Table1[[#This Row],[Jan]:[Mar]])</f>
        <v>14500</v>
      </c>
    </row>
    <row r="167" spans="1:5" x14ac:dyDescent="0.25">
      <c r="A167" s="59" t="s">
        <v>356</v>
      </c>
      <c r="B167" s="115">
        <v>0</v>
      </c>
      <c r="C167" s="115">
        <v>0</v>
      </c>
      <c r="D167" s="115">
        <v>1875</v>
      </c>
      <c r="E167" s="60">
        <f>SUM(Table1[[#This Row],[Jan]:[Mar]])</f>
        <v>1875</v>
      </c>
    </row>
    <row r="168" spans="1:5" x14ac:dyDescent="0.25">
      <c r="A168" s="59" t="s">
        <v>316</v>
      </c>
      <c r="B168" s="115">
        <v>0</v>
      </c>
      <c r="C168" s="115">
        <v>0</v>
      </c>
      <c r="D168" s="115">
        <v>633.6</v>
      </c>
      <c r="E168" s="60">
        <f>SUM(Table1[[#This Row],[Jan]:[Mar]])</f>
        <v>633.6</v>
      </c>
    </row>
    <row r="169" spans="1:5" x14ac:dyDescent="0.25">
      <c r="A169" s="59" t="s">
        <v>665</v>
      </c>
      <c r="B169" s="115">
        <v>1000</v>
      </c>
      <c r="C169" s="115">
        <v>0</v>
      </c>
      <c r="D169" s="115">
        <v>0</v>
      </c>
      <c r="E169" s="60">
        <f>SUM(Table1[[#This Row],[Jan]:[Mar]])</f>
        <v>1000</v>
      </c>
    </row>
    <row r="170" spans="1:5" x14ac:dyDescent="0.25">
      <c r="A170" s="59" t="s">
        <v>149</v>
      </c>
      <c r="B170" s="115">
        <v>0</v>
      </c>
      <c r="C170" s="115">
        <v>48557.120000000003</v>
      </c>
      <c r="D170" s="115">
        <v>0</v>
      </c>
      <c r="E170" s="60">
        <f>SUM(Table1[[#This Row],[Jan]:[Mar]])</f>
        <v>48557.120000000003</v>
      </c>
    </row>
    <row r="171" spans="1:5" x14ac:dyDescent="0.25">
      <c r="A171" s="59" t="s">
        <v>357</v>
      </c>
      <c r="B171" s="115">
        <v>0</v>
      </c>
      <c r="C171" s="115">
        <v>11151.83</v>
      </c>
      <c r="D171" s="115">
        <v>3331.28</v>
      </c>
      <c r="E171" s="60">
        <f>SUM(Table1[[#This Row],[Jan]:[Mar]])</f>
        <v>14483.11</v>
      </c>
    </row>
    <row r="172" spans="1:5" x14ac:dyDescent="0.25">
      <c r="A172" s="59" t="s">
        <v>666</v>
      </c>
      <c r="B172" s="115">
        <v>480</v>
      </c>
      <c r="C172" s="115">
        <v>0</v>
      </c>
      <c r="D172" s="115">
        <v>0</v>
      </c>
      <c r="E172" s="60">
        <f>SUM(Table1[[#This Row],[Jan]:[Mar]])</f>
        <v>480</v>
      </c>
    </row>
    <row r="173" spans="1:5" x14ac:dyDescent="0.25">
      <c r="A173" s="59" t="s">
        <v>359</v>
      </c>
      <c r="B173" s="115">
        <v>12260</v>
      </c>
      <c r="C173" s="115">
        <v>45197.04</v>
      </c>
      <c r="D173" s="115">
        <v>0</v>
      </c>
      <c r="E173" s="60">
        <f>SUM(Table1[[#This Row],[Jan]:[Mar]])</f>
        <v>57457.04</v>
      </c>
    </row>
    <row r="174" spans="1:5" x14ac:dyDescent="0.25">
      <c r="A174" s="59" t="s">
        <v>150</v>
      </c>
      <c r="B174" s="115">
        <v>8065.5</v>
      </c>
      <c r="C174" s="115">
        <v>2188.5</v>
      </c>
      <c r="D174" s="115">
        <v>2524.25</v>
      </c>
      <c r="E174" s="60">
        <f>SUM(Table1[[#This Row],[Jan]:[Mar]])</f>
        <v>12778.25</v>
      </c>
    </row>
    <row r="175" spans="1:5" x14ac:dyDescent="0.25">
      <c r="A175" s="59" t="s">
        <v>151</v>
      </c>
      <c r="B175" s="115">
        <v>299</v>
      </c>
      <c r="C175" s="115">
        <v>598</v>
      </c>
      <c r="D175" s="115">
        <v>299</v>
      </c>
      <c r="E175" s="60">
        <f>SUM(Table1[[#This Row],[Jan]:[Mar]])</f>
        <v>1196</v>
      </c>
    </row>
    <row r="176" spans="1:5" x14ac:dyDescent="0.25">
      <c r="A176" s="59" t="s">
        <v>318</v>
      </c>
      <c r="B176" s="115">
        <v>0</v>
      </c>
      <c r="C176" s="115">
        <v>4777.5</v>
      </c>
      <c r="D176" s="115">
        <v>0</v>
      </c>
      <c r="E176" s="60">
        <f>SUM(Table1[[#This Row],[Jan]:[Mar]])</f>
        <v>4777.5</v>
      </c>
    </row>
    <row r="177" spans="1:5" x14ac:dyDescent="0.25">
      <c r="A177" s="59" t="s">
        <v>152</v>
      </c>
      <c r="B177" s="115">
        <v>264.66000000000003</v>
      </c>
      <c r="C177" s="115">
        <v>39267.410000000003</v>
      </c>
      <c r="D177" s="115">
        <v>76480.740000000005</v>
      </c>
      <c r="E177" s="60">
        <f>SUM(Table1[[#This Row],[Jan]:[Mar]])</f>
        <v>116012.81000000001</v>
      </c>
    </row>
    <row r="178" spans="1:5" x14ac:dyDescent="0.25">
      <c r="A178" s="59" t="s">
        <v>464</v>
      </c>
      <c r="B178" s="115">
        <v>9.51</v>
      </c>
      <c r="C178" s="115">
        <v>63864.27</v>
      </c>
      <c r="D178" s="115">
        <v>0</v>
      </c>
      <c r="E178" s="60">
        <f>SUM(Table1[[#This Row],[Jan]:[Mar]])</f>
        <v>63873.78</v>
      </c>
    </row>
    <row r="179" spans="1:5" x14ac:dyDescent="0.25">
      <c r="A179" s="59" t="s">
        <v>320</v>
      </c>
      <c r="B179" s="115">
        <v>0</v>
      </c>
      <c r="C179" s="115">
        <v>21.91</v>
      </c>
      <c r="D179" s="115">
        <v>0</v>
      </c>
      <c r="E179" s="60">
        <f>SUM(Table1[[#This Row],[Jan]:[Mar]])</f>
        <v>21.91</v>
      </c>
    </row>
    <row r="180" spans="1:5" x14ac:dyDescent="0.25">
      <c r="A180" s="59" t="s">
        <v>154</v>
      </c>
      <c r="B180" s="115">
        <v>9229.0400000000009</v>
      </c>
      <c r="C180" s="115">
        <v>2403.3000000000002</v>
      </c>
      <c r="D180" s="115">
        <v>8070.32</v>
      </c>
      <c r="E180" s="60">
        <f>SUM(Table1[[#This Row],[Jan]:[Mar]])</f>
        <v>19702.66</v>
      </c>
    </row>
    <row r="181" spans="1:5" x14ac:dyDescent="0.25">
      <c r="A181" s="59" t="s">
        <v>155</v>
      </c>
      <c r="B181" s="115">
        <v>0</v>
      </c>
      <c r="C181" s="115">
        <v>0</v>
      </c>
      <c r="D181" s="115">
        <v>1294.04</v>
      </c>
      <c r="E181" s="60">
        <f>SUM(Table1[[#This Row],[Jan]:[Mar]])</f>
        <v>1294.04</v>
      </c>
    </row>
    <row r="182" spans="1:5" x14ac:dyDescent="0.25">
      <c r="A182" s="59" t="s">
        <v>156</v>
      </c>
      <c r="B182" s="115">
        <v>2500</v>
      </c>
      <c r="C182" s="115">
        <v>44517.88</v>
      </c>
      <c r="D182" s="115">
        <v>12603</v>
      </c>
      <c r="E182" s="60">
        <f>SUM(Table1[[#This Row],[Jan]:[Mar]])</f>
        <v>59620.88</v>
      </c>
    </row>
    <row r="183" spans="1:5" x14ac:dyDescent="0.25">
      <c r="A183" s="59" t="s">
        <v>322</v>
      </c>
      <c r="B183" s="115">
        <v>3382.8</v>
      </c>
      <c r="C183" s="115">
        <v>5610.6</v>
      </c>
      <c r="D183" s="115">
        <v>3032.44</v>
      </c>
      <c r="E183" s="60">
        <f>SUM(Table1[[#This Row],[Jan]:[Mar]])</f>
        <v>12025.840000000002</v>
      </c>
    </row>
    <row r="184" spans="1:5" x14ac:dyDescent="0.25">
      <c r="A184" s="59" t="s">
        <v>667</v>
      </c>
      <c r="B184" s="115">
        <v>0</v>
      </c>
      <c r="C184" s="115">
        <v>749</v>
      </c>
      <c r="D184" s="115">
        <v>0</v>
      </c>
      <c r="E184" s="60">
        <f>SUM(Table1[[#This Row],[Jan]:[Mar]])</f>
        <v>749</v>
      </c>
    </row>
    <row r="185" spans="1:5" x14ac:dyDescent="0.25">
      <c r="A185" s="59" t="s">
        <v>323</v>
      </c>
      <c r="B185" s="115">
        <v>0</v>
      </c>
      <c r="C185" s="115">
        <v>1382.57</v>
      </c>
      <c r="D185" s="115">
        <v>15798.73</v>
      </c>
      <c r="E185" s="60">
        <f>SUM(Table1[[#This Row],[Jan]:[Mar]])</f>
        <v>17181.3</v>
      </c>
    </row>
    <row r="186" spans="1:5" x14ac:dyDescent="0.25">
      <c r="A186" s="59" t="s">
        <v>326</v>
      </c>
      <c r="B186" s="115">
        <v>53.63</v>
      </c>
      <c r="C186" s="115">
        <v>0</v>
      </c>
      <c r="D186" s="115">
        <v>0</v>
      </c>
      <c r="E186" s="60">
        <f>SUM(Table1[[#This Row],[Jan]:[Mar]])</f>
        <v>53.63</v>
      </c>
    </row>
    <row r="187" spans="1:5" x14ac:dyDescent="0.25">
      <c r="A187" s="59" t="s">
        <v>668</v>
      </c>
      <c r="B187" s="115">
        <v>0</v>
      </c>
      <c r="C187" s="115">
        <v>0</v>
      </c>
      <c r="D187" s="115">
        <v>118.03</v>
      </c>
      <c r="E187" s="60">
        <f>SUM(Table1[[#This Row],[Jan]:[Mar]])</f>
        <v>118.03</v>
      </c>
    </row>
    <row r="188" spans="1:5" x14ac:dyDescent="0.25">
      <c r="A188" s="59" t="s">
        <v>157</v>
      </c>
      <c r="B188" s="115">
        <v>0</v>
      </c>
      <c r="C188" s="115">
        <v>0</v>
      </c>
      <c r="D188" s="115">
        <v>349.23</v>
      </c>
      <c r="E188" s="60">
        <f>SUM(Table1[[#This Row],[Jan]:[Mar]])</f>
        <v>349.23</v>
      </c>
    </row>
    <row r="189" spans="1:5" x14ac:dyDescent="0.25">
      <c r="A189" s="62" t="s">
        <v>158</v>
      </c>
      <c r="B189" s="121">
        <f>SUM(Table1[Jan])</f>
        <v>796108.4800000001</v>
      </c>
      <c r="C189" s="121">
        <f>SUM(Table1[Feb])</f>
        <v>1842318.3100000003</v>
      </c>
      <c r="D189" s="121">
        <f>SUM(Table1[Mar])</f>
        <v>1328022.3800000006</v>
      </c>
      <c r="E189" s="63">
        <f>SUM(B189:D189)</f>
        <v>3966449.1700000009</v>
      </c>
    </row>
  </sheetData>
  <mergeCells count="2">
    <mergeCell ref="A1:E3"/>
    <mergeCell ref="A4:E4"/>
  </mergeCell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11F79-1027-42A8-8240-C3A0682E3300}">
  <dimension ref="A1:B294"/>
  <sheetViews>
    <sheetView topLeftCell="A271" workbookViewId="0">
      <selection activeCell="E284" sqref="E284"/>
    </sheetView>
  </sheetViews>
  <sheetFormatPr defaultRowHeight="15" x14ac:dyDescent="0.25"/>
  <cols>
    <col min="1" max="1" width="46.7109375" customWidth="1"/>
    <col min="2" max="2" width="21" customWidth="1"/>
  </cols>
  <sheetData>
    <row r="1" spans="1:2" x14ac:dyDescent="0.25">
      <c r="A1" s="153" t="s">
        <v>676</v>
      </c>
      <c r="B1" s="153"/>
    </row>
    <row r="2" spans="1:2" x14ac:dyDescent="0.25">
      <c r="A2" s="153"/>
      <c r="B2" s="153"/>
    </row>
    <row r="3" spans="1:2" x14ac:dyDescent="0.25">
      <c r="A3" s="153"/>
      <c r="B3" s="153"/>
    </row>
    <row r="4" spans="1:2" x14ac:dyDescent="0.25">
      <c r="A4" s="153"/>
      <c r="B4" s="153"/>
    </row>
    <row r="5" spans="1:2" x14ac:dyDescent="0.25">
      <c r="A5" s="153" t="s">
        <v>677</v>
      </c>
      <c r="B5" s="153"/>
    </row>
    <row r="7" spans="1:2" x14ac:dyDescent="0.25">
      <c r="A7" s="120" t="s">
        <v>333</v>
      </c>
      <c r="B7" s="118" t="s">
        <v>505</v>
      </c>
    </row>
    <row r="8" spans="1:2" x14ac:dyDescent="0.25">
      <c r="A8" s="64" t="s">
        <v>159</v>
      </c>
      <c r="B8" s="27">
        <v>20190.309999999998</v>
      </c>
    </row>
    <row r="9" spans="1:2" x14ac:dyDescent="0.25">
      <c r="A9" s="65" t="s">
        <v>506</v>
      </c>
      <c r="B9" s="27">
        <v>846.56</v>
      </c>
    </row>
    <row r="10" spans="1:2" x14ac:dyDescent="0.25">
      <c r="A10" s="65" t="s">
        <v>442</v>
      </c>
      <c r="B10" s="27">
        <v>5068.75</v>
      </c>
    </row>
    <row r="11" spans="1:2" x14ac:dyDescent="0.25">
      <c r="A11" s="65" t="s">
        <v>160</v>
      </c>
      <c r="B11" s="27">
        <v>1196</v>
      </c>
    </row>
    <row r="12" spans="1:2" x14ac:dyDescent="0.25">
      <c r="A12" s="65" t="s">
        <v>162</v>
      </c>
      <c r="B12" s="27">
        <v>13079</v>
      </c>
    </row>
    <row r="13" spans="1:2" x14ac:dyDescent="0.25">
      <c r="A13" s="64" t="s">
        <v>163</v>
      </c>
      <c r="B13" s="27">
        <v>399916.79999999999</v>
      </c>
    </row>
    <row r="14" spans="1:2" x14ac:dyDescent="0.25">
      <c r="A14" s="65" t="s">
        <v>441</v>
      </c>
      <c r="B14" s="27">
        <v>911.4</v>
      </c>
    </row>
    <row r="15" spans="1:2" x14ac:dyDescent="0.25">
      <c r="A15" s="65" t="s">
        <v>440</v>
      </c>
      <c r="B15" s="27">
        <v>12000</v>
      </c>
    </row>
    <row r="16" spans="1:2" x14ac:dyDescent="0.25">
      <c r="A16" s="65" t="s">
        <v>507</v>
      </c>
      <c r="B16" s="27">
        <v>40000</v>
      </c>
    </row>
    <row r="17" spans="1:2" x14ac:dyDescent="0.25">
      <c r="A17" s="65" t="s">
        <v>164</v>
      </c>
      <c r="B17" s="27">
        <v>20123.25</v>
      </c>
    </row>
    <row r="18" spans="1:2" x14ac:dyDescent="0.25">
      <c r="A18" s="65" t="s">
        <v>439</v>
      </c>
      <c r="B18" s="27">
        <v>7210</v>
      </c>
    </row>
    <row r="19" spans="1:2" x14ac:dyDescent="0.25">
      <c r="A19" s="65" t="s">
        <v>442</v>
      </c>
      <c r="B19" s="27">
        <v>3888.59</v>
      </c>
    </row>
    <row r="20" spans="1:2" x14ac:dyDescent="0.25">
      <c r="A20" s="65" t="s">
        <v>165</v>
      </c>
      <c r="B20" s="27">
        <v>1800</v>
      </c>
    </row>
    <row r="21" spans="1:2" x14ac:dyDescent="0.25">
      <c r="A21" s="65" t="s">
        <v>166</v>
      </c>
      <c r="B21" s="27">
        <v>1912.5</v>
      </c>
    </row>
    <row r="22" spans="1:2" x14ac:dyDescent="0.25">
      <c r="A22" s="65" t="s">
        <v>161</v>
      </c>
      <c r="B22" s="27">
        <v>13541</v>
      </c>
    </row>
    <row r="23" spans="1:2" x14ac:dyDescent="0.25">
      <c r="A23" s="65" t="s">
        <v>465</v>
      </c>
      <c r="B23" s="27">
        <v>6954</v>
      </c>
    </row>
    <row r="24" spans="1:2" x14ac:dyDescent="0.25">
      <c r="A24" s="65" t="s">
        <v>438</v>
      </c>
      <c r="B24" s="27">
        <v>291576.06</v>
      </c>
    </row>
    <row r="25" spans="1:2" x14ac:dyDescent="0.25">
      <c r="A25" s="64" t="s">
        <v>167</v>
      </c>
      <c r="B25" s="27">
        <v>1279824.5199999998</v>
      </c>
    </row>
    <row r="26" spans="1:2" x14ac:dyDescent="0.25">
      <c r="A26" s="65" t="s">
        <v>437</v>
      </c>
      <c r="B26" s="27">
        <v>46875</v>
      </c>
    </row>
    <row r="27" spans="1:2" x14ac:dyDescent="0.25">
      <c r="A27" s="65" t="s">
        <v>508</v>
      </c>
      <c r="B27" s="27">
        <v>23255.71</v>
      </c>
    </row>
    <row r="28" spans="1:2" x14ac:dyDescent="0.25">
      <c r="A28" s="65" t="s">
        <v>168</v>
      </c>
      <c r="B28" s="27">
        <v>48111.77</v>
      </c>
    </row>
    <row r="29" spans="1:2" x14ac:dyDescent="0.25">
      <c r="A29" s="65" t="s">
        <v>466</v>
      </c>
      <c r="B29" s="27">
        <v>5500</v>
      </c>
    </row>
    <row r="30" spans="1:2" x14ac:dyDescent="0.25">
      <c r="A30" s="65" t="s">
        <v>467</v>
      </c>
      <c r="B30" s="27">
        <v>10000</v>
      </c>
    </row>
    <row r="31" spans="1:2" x14ac:dyDescent="0.25">
      <c r="A31" s="65" t="s">
        <v>509</v>
      </c>
      <c r="B31" s="27">
        <v>947.32</v>
      </c>
    </row>
    <row r="32" spans="1:2" x14ac:dyDescent="0.25">
      <c r="A32" s="65" t="s">
        <v>169</v>
      </c>
      <c r="B32" s="27">
        <v>2320</v>
      </c>
    </row>
    <row r="33" spans="1:2" x14ac:dyDescent="0.25">
      <c r="A33" s="65" t="s">
        <v>510</v>
      </c>
      <c r="B33" s="27">
        <v>3500</v>
      </c>
    </row>
    <row r="34" spans="1:2" x14ac:dyDescent="0.25">
      <c r="A34" s="65" t="s">
        <v>511</v>
      </c>
      <c r="B34" s="27">
        <v>2915</v>
      </c>
    </row>
    <row r="35" spans="1:2" x14ac:dyDescent="0.25">
      <c r="A35" s="65" t="s">
        <v>512</v>
      </c>
      <c r="B35" s="27">
        <v>65.98</v>
      </c>
    </row>
    <row r="36" spans="1:2" x14ac:dyDescent="0.25">
      <c r="A36" s="65" t="s">
        <v>513</v>
      </c>
      <c r="B36" s="27">
        <v>139500</v>
      </c>
    </row>
    <row r="37" spans="1:2" x14ac:dyDescent="0.25">
      <c r="A37" s="65" t="s">
        <v>436</v>
      </c>
      <c r="B37" s="27">
        <v>6053.7</v>
      </c>
    </row>
    <row r="38" spans="1:2" x14ac:dyDescent="0.25">
      <c r="A38" s="65" t="s">
        <v>514</v>
      </c>
      <c r="B38" s="27">
        <v>227.52</v>
      </c>
    </row>
    <row r="39" spans="1:2" x14ac:dyDescent="0.25">
      <c r="A39" s="65" t="s">
        <v>515</v>
      </c>
      <c r="B39" s="27">
        <v>37.03</v>
      </c>
    </row>
    <row r="40" spans="1:2" x14ac:dyDescent="0.25">
      <c r="A40" s="65" t="s">
        <v>435</v>
      </c>
      <c r="B40" s="27">
        <v>17261.27</v>
      </c>
    </row>
    <row r="41" spans="1:2" x14ac:dyDescent="0.25">
      <c r="A41" s="65" t="s">
        <v>468</v>
      </c>
      <c r="B41" s="27">
        <v>3900</v>
      </c>
    </row>
    <row r="42" spans="1:2" x14ac:dyDescent="0.25">
      <c r="A42" s="65" t="s">
        <v>434</v>
      </c>
      <c r="B42" s="27">
        <v>5397.24</v>
      </c>
    </row>
    <row r="43" spans="1:2" x14ac:dyDescent="0.25">
      <c r="A43" s="65" t="s">
        <v>516</v>
      </c>
      <c r="B43" s="27">
        <v>2916.17</v>
      </c>
    </row>
    <row r="44" spans="1:2" x14ac:dyDescent="0.25">
      <c r="A44" s="65" t="s">
        <v>517</v>
      </c>
      <c r="B44" s="27">
        <v>352.13</v>
      </c>
    </row>
    <row r="45" spans="1:2" x14ac:dyDescent="0.25">
      <c r="A45" s="65" t="s">
        <v>478</v>
      </c>
      <c r="B45" s="27">
        <v>73201</v>
      </c>
    </row>
    <row r="46" spans="1:2" x14ac:dyDescent="0.25">
      <c r="A46" s="65" t="s">
        <v>469</v>
      </c>
      <c r="B46" s="27">
        <v>1391.66</v>
      </c>
    </row>
    <row r="47" spans="1:2" x14ac:dyDescent="0.25">
      <c r="A47" s="65" t="s">
        <v>518</v>
      </c>
      <c r="B47" s="27">
        <v>627.80999999999995</v>
      </c>
    </row>
    <row r="48" spans="1:2" x14ac:dyDescent="0.25">
      <c r="A48" s="65" t="s">
        <v>433</v>
      </c>
      <c r="B48" s="27">
        <v>1501</v>
      </c>
    </row>
    <row r="49" spans="1:2" x14ac:dyDescent="0.25">
      <c r="A49" s="65" t="s">
        <v>432</v>
      </c>
      <c r="B49" s="27">
        <v>2062.5</v>
      </c>
    </row>
    <row r="50" spans="1:2" x14ac:dyDescent="0.25">
      <c r="A50" s="65" t="s">
        <v>519</v>
      </c>
      <c r="B50" s="27">
        <v>1687.5</v>
      </c>
    </row>
    <row r="51" spans="1:2" x14ac:dyDescent="0.25">
      <c r="A51" s="65" t="s">
        <v>520</v>
      </c>
      <c r="B51" s="27">
        <v>72.989999999999995</v>
      </c>
    </row>
    <row r="52" spans="1:2" x14ac:dyDescent="0.25">
      <c r="A52" s="65" t="s">
        <v>170</v>
      </c>
      <c r="B52" s="27">
        <v>543.72</v>
      </c>
    </row>
    <row r="53" spans="1:2" x14ac:dyDescent="0.25">
      <c r="A53" s="65" t="s">
        <v>521</v>
      </c>
      <c r="B53" s="27">
        <v>1755</v>
      </c>
    </row>
    <row r="54" spans="1:2" x14ac:dyDescent="0.25">
      <c r="A54" s="65" t="s">
        <v>522</v>
      </c>
      <c r="B54" s="27">
        <v>10000</v>
      </c>
    </row>
    <row r="55" spans="1:2" x14ac:dyDescent="0.25">
      <c r="A55" s="65" t="s">
        <v>431</v>
      </c>
      <c r="B55" s="27">
        <v>480.5</v>
      </c>
    </row>
    <row r="56" spans="1:2" x14ac:dyDescent="0.25">
      <c r="A56" s="65" t="s">
        <v>523</v>
      </c>
      <c r="B56" s="27">
        <v>1125</v>
      </c>
    </row>
    <row r="57" spans="1:2" x14ac:dyDescent="0.25">
      <c r="A57" s="65" t="s">
        <v>175</v>
      </c>
      <c r="B57" s="27">
        <v>56796.18</v>
      </c>
    </row>
    <row r="58" spans="1:2" x14ac:dyDescent="0.25">
      <c r="A58" s="65" t="s">
        <v>430</v>
      </c>
      <c r="B58" s="27">
        <v>3359</v>
      </c>
    </row>
    <row r="59" spans="1:2" x14ac:dyDescent="0.25">
      <c r="A59" s="65" t="s">
        <v>524</v>
      </c>
      <c r="B59" s="27">
        <v>600</v>
      </c>
    </row>
    <row r="60" spans="1:2" x14ac:dyDescent="0.25">
      <c r="A60" s="65" t="s">
        <v>470</v>
      </c>
      <c r="B60" s="27">
        <v>4126</v>
      </c>
    </row>
    <row r="61" spans="1:2" x14ac:dyDescent="0.25">
      <c r="A61" s="65" t="s">
        <v>471</v>
      </c>
      <c r="B61" s="27">
        <v>16570</v>
      </c>
    </row>
    <row r="62" spans="1:2" x14ac:dyDescent="0.25">
      <c r="A62" s="65" t="s">
        <v>472</v>
      </c>
      <c r="B62" s="27">
        <v>48825</v>
      </c>
    </row>
    <row r="63" spans="1:2" x14ac:dyDescent="0.25">
      <c r="A63" s="65" t="s">
        <v>525</v>
      </c>
      <c r="B63" s="27">
        <v>3780</v>
      </c>
    </row>
    <row r="64" spans="1:2" x14ac:dyDescent="0.25">
      <c r="A64" s="65" t="s">
        <v>429</v>
      </c>
      <c r="B64" s="27">
        <v>1875</v>
      </c>
    </row>
    <row r="65" spans="1:2" x14ac:dyDescent="0.25">
      <c r="A65" s="65" t="s">
        <v>526</v>
      </c>
      <c r="B65" s="27">
        <v>200</v>
      </c>
    </row>
    <row r="66" spans="1:2" x14ac:dyDescent="0.25">
      <c r="A66" s="65" t="s">
        <v>527</v>
      </c>
      <c r="B66" s="27">
        <v>2117.4</v>
      </c>
    </row>
    <row r="67" spans="1:2" x14ac:dyDescent="0.25">
      <c r="A67" s="65" t="s">
        <v>428</v>
      </c>
      <c r="B67" s="27">
        <v>2151.0700000000002</v>
      </c>
    </row>
    <row r="68" spans="1:2" x14ac:dyDescent="0.25">
      <c r="A68" s="65" t="s">
        <v>528</v>
      </c>
      <c r="B68" s="27">
        <v>19110</v>
      </c>
    </row>
    <row r="69" spans="1:2" x14ac:dyDescent="0.25">
      <c r="A69" s="65" t="s">
        <v>473</v>
      </c>
      <c r="B69" s="27">
        <v>12006.7</v>
      </c>
    </row>
    <row r="70" spans="1:2" x14ac:dyDescent="0.25">
      <c r="A70" s="65" t="s">
        <v>529</v>
      </c>
      <c r="B70" s="27">
        <v>962</v>
      </c>
    </row>
    <row r="71" spans="1:2" x14ac:dyDescent="0.25">
      <c r="A71" s="65" t="s">
        <v>427</v>
      </c>
      <c r="B71" s="27">
        <v>1486.13</v>
      </c>
    </row>
    <row r="72" spans="1:2" x14ac:dyDescent="0.25">
      <c r="A72" s="65" t="s">
        <v>171</v>
      </c>
      <c r="B72" s="27">
        <v>7144.27</v>
      </c>
    </row>
    <row r="73" spans="1:2" x14ac:dyDescent="0.25">
      <c r="A73" s="65" t="s">
        <v>426</v>
      </c>
      <c r="B73" s="27">
        <v>5515.19</v>
      </c>
    </row>
    <row r="74" spans="1:2" x14ac:dyDescent="0.25">
      <c r="A74" s="65" t="s">
        <v>425</v>
      </c>
      <c r="B74" s="27">
        <v>4150</v>
      </c>
    </row>
    <row r="75" spans="1:2" x14ac:dyDescent="0.25">
      <c r="A75" s="65" t="s">
        <v>530</v>
      </c>
      <c r="B75" s="27">
        <v>4000</v>
      </c>
    </row>
    <row r="76" spans="1:2" x14ac:dyDescent="0.25">
      <c r="A76" s="65" t="s">
        <v>531</v>
      </c>
      <c r="B76" s="27">
        <v>421.5</v>
      </c>
    </row>
    <row r="77" spans="1:2" x14ac:dyDescent="0.25">
      <c r="A77" s="65" t="s">
        <v>532</v>
      </c>
      <c r="B77" s="27">
        <v>1875</v>
      </c>
    </row>
    <row r="78" spans="1:2" x14ac:dyDescent="0.25">
      <c r="A78" s="65" t="s">
        <v>474</v>
      </c>
      <c r="B78" s="27">
        <v>20000</v>
      </c>
    </row>
    <row r="79" spans="1:2" x14ac:dyDescent="0.25">
      <c r="A79" s="65" t="s">
        <v>533</v>
      </c>
      <c r="B79" s="27">
        <v>3500</v>
      </c>
    </row>
    <row r="80" spans="1:2" x14ac:dyDescent="0.25">
      <c r="A80" s="65" t="s">
        <v>424</v>
      </c>
      <c r="B80" s="27">
        <v>50.86</v>
      </c>
    </row>
    <row r="81" spans="1:2" x14ac:dyDescent="0.25">
      <c r="A81" s="65" t="s">
        <v>534</v>
      </c>
      <c r="B81" s="27">
        <v>917.88</v>
      </c>
    </row>
    <row r="82" spans="1:2" x14ac:dyDescent="0.25">
      <c r="A82" s="65" t="s">
        <v>423</v>
      </c>
      <c r="B82" s="27">
        <v>357118.79</v>
      </c>
    </row>
    <row r="83" spans="1:2" x14ac:dyDescent="0.25">
      <c r="A83" s="65" t="s">
        <v>422</v>
      </c>
      <c r="B83" s="27">
        <v>114.64</v>
      </c>
    </row>
    <row r="84" spans="1:2" x14ac:dyDescent="0.25">
      <c r="A84" s="65" t="s">
        <v>535</v>
      </c>
      <c r="B84" s="27">
        <v>4680</v>
      </c>
    </row>
    <row r="85" spans="1:2" x14ac:dyDescent="0.25">
      <c r="A85" s="65" t="s">
        <v>536</v>
      </c>
      <c r="B85" s="27">
        <v>487.2</v>
      </c>
    </row>
    <row r="86" spans="1:2" x14ac:dyDescent="0.25">
      <c r="A86" s="65" t="s">
        <v>537</v>
      </c>
      <c r="B86" s="27">
        <v>36.200000000000003</v>
      </c>
    </row>
    <row r="87" spans="1:2" x14ac:dyDescent="0.25">
      <c r="A87" s="65" t="s">
        <v>421</v>
      </c>
      <c r="B87" s="27">
        <v>1700</v>
      </c>
    </row>
    <row r="88" spans="1:2" x14ac:dyDescent="0.25">
      <c r="A88" s="65" t="s">
        <v>420</v>
      </c>
      <c r="B88" s="27">
        <v>8775.9</v>
      </c>
    </row>
    <row r="89" spans="1:2" x14ac:dyDescent="0.25">
      <c r="A89" s="65" t="s">
        <v>475</v>
      </c>
      <c r="B89" s="27">
        <v>2132</v>
      </c>
    </row>
    <row r="90" spans="1:2" x14ac:dyDescent="0.25">
      <c r="A90" s="65" t="s">
        <v>538</v>
      </c>
      <c r="B90" s="27">
        <v>480</v>
      </c>
    </row>
    <row r="91" spans="1:2" x14ac:dyDescent="0.25">
      <c r="A91" s="65" t="s">
        <v>419</v>
      </c>
      <c r="B91" s="27">
        <v>267176.09000000003</v>
      </c>
    </row>
    <row r="92" spans="1:2" x14ac:dyDescent="0.25">
      <c r="A92" s="65" t="s">
        <v>539</v>
      </c>
      <c r="B92" s="27">
        <v>2000</v>
      </c>
    </row>
    <row r="93" spans="1:2" x14ac:dyDescent="0.25">
      <c r="A93" s="64" t="s">
        <v>172</v>
      </c>
      <c r="B93" s="27">
        <v>240914.81000000003</v>
      </c>
    </row>
    <row r="94" spans="1:2" x14ac:dyDescent="0.25">
      <c r="A94" s="65" t="s">
        <v>540</v>
      </c>
      <c r="B94" s="27">
        <v>6740</v>
      </c>
    </row>
    <row r="95" spans="1:2" x14ac:dyDescent="0.25">
      <c r="A95" s="65" t="s">
        <v>541</v>
      </c>
      <c r="B95" s="27">
        <v>20711.64</v>
      </c>
    </row>
    <row r="96" spans="1:2" x14ac:dyDescent="0.25">
      <c r="A96" s="65" t="s">
        <v>476</v>
      </c>
      <c r="B96" s="27">
        <v>3583.86</v>
      </c>
    </row>
    <row r="97" spans="1:2" x14ac:dyDescent="0.25">
      <c r="A97" s="65" t="s">
        <v>477</v>
      </c>
      <c r="B97" s="27">
        <v>24697</v>
      </c>
    </row>
    <row r="98" spans="1:2" x14ac:dyDescent="0.25">
      <c r="A98" s="65" t="s">
        <v>542</v>
      </c>
      <c r="B98" s="27">
        <v>15500</v>
      </c>
    </row>
    <row r="99" spans="1:2" x14ac:dyDescent="0.25">
      <c r="A99" s="65" t="s">
        <v>543</v>
      </c>
      <c r="B99" s="27">
        <v>1601.76</v>
      </c>
    </row>
    <row r="100" spans="1:2" x14ac:dyDescent="0.25">
      <c r="A100" s="65" t="s">
        <v>544</v>
      </c>
      <c r="B100" s="27">
        <v>70035</v>
      </c>
    </row>
    <row r="101" spans="1:2" x14ac:dyDescent="0.25">
      <c r="A101" s="65" t="s">
        <v>173</v>
      </c>
      <c r="B101" s="27">
        <v>11173</v>
      </c>
    </row>
    <row r="102" spans="1:2" x14ac:dyDescent="0.25">
      <c r="A102" s="65" t="s">
        <v>174</v>
      </c>
      <c r="B102" s="27">
        <v>5433.75</v>
      </c>
    </row>
    <row r="103" spans="1:2" x14ac:dyDescent="0.25">
      <c r="A103" s="65" t="s">
        <v>545</v>
      </c>
      <c r="B103" s="27">
        <v>10407.5</v>
      </c>
    </row>
    <row r="104" spans="1:2" x14ac:dyDescent="0.25">
      <c r="A104" s="65" t="s">
        <v>546</v>
      </c>
      <c r="B104" s="27">
        <v>5570</v>
      </c>
    </row>
    <row r="105" spans="1:2" x14ac:dyDescent="0.25">
      <c r="A105" s="65" t="s">
        <v>479</v>
      </c>
      <c r="B105" s="27">
        <v>37609.33</v>
      </c>
    </row>
    <row r="106" spans="1:2" x14ac:dyDescent="0.25">
      <c r="A106" s="65" t="s">
        <v>418</v>
      </c>
      <c r="B106" s="27">
        <v>27851.97</v>
      </c>
    </row>
    <row r="107" spans="1:2" x14ac:dyDescent="0.25">
      <c r="A107" s="64" t="s">
        <v>176</v>
      </c>
      <c r="B107" s="27">
        <v>159745.64000000001</v>
      </c>
    </row>
    <row r="108" spans="1:2" x14ac:dyDescent="0.25">
      <c r="A108" s="65" t="s">
        <v>417</v>
      </c>
      <c r="B108" s="27">
        <v>1148</v>
      </c>
    </row>
    <row r="109" spans="1:2" x14ac:dyDescent="0.25">
      <c r="A109" s="65" t="s">
        <v>416</v>
      </c>
      <c r="B109" s="27">
        <v>1248.51</v>
      </c>
    </row>
    <row r="110" spans="1:2" x14ac:dyDescent="0.25">
      <c r="A110" s="65" t="s">
        <v>547</v>
      </c>
      <c r="B110" s="27">
        <v>379</v>
      </c>
    </row>
    <row r="111" spans="1:2" x14ac:dyDescent="0.25">
      <c r="A111" s="65" t="s">
        <v>497</v>
      </c>
      <c r="B111" s="27">
        <v>451.91</v>
      </c>
    </row>
    <row r="112" spans="1:2" x14ac:dyDescent="0.25">
      <c r="A112" s="65" t="s">
        <v>548</v>
      </c>
      <c r="B112" s="27">
        <v>29000</v>
      </c>
    </row>
    <row r="113" spans="1:2" x14ac:dyDescent="0.25">
      <c r="A113" s="65" t="s">
        <v>549</v>
      </c>
      <c r="B113" s="27">
        <v>460</v>
      </c>
    </row>
    <row r="114" spans="1:2" x14ac:dyDescent="0.25">
      <c r="A114" s="65" t="s">
        <v>550</v>
      </c>
      <c r="B114" s="27">
        <v>2301.29</v>
      </c>
    </row>
    <row r="115" spans="1:2" x14ac:dyDescent="0.25">
      <c r="A115" s="65" t="s">
        <v>551</v>
      </c>
      <c r="B115" s="27">
        <v>4855</v>
      </c>
    </row>
    <row r="116" spans="1:2" x14ac:dyDescent="0.25">
      <c r="A116" s="65" t="s">
        <v>415</v>
      </c>
      <c r="B116" s="27">
        <v>57</v>
      </c>
    </row>
    <row r="117" spans="1:2" x14ac:dyDescent="0.25">
      <c r="A117" s="65" t="s">
        <v>480</v>
      </c>
      <c r="B117" s="27">
        <v>999.51</v>
      </c>
    </row>
    <row r="118" spans="1:2" x14ac:dyDescent="0.25">
      <c r="A118" s="65" t="s">
        <v>414</v>
      </c>
      <c r="B118" s="27">
        <v>56881.760000000002</v>
      </c>
    </row>
    <row r="119" spans="1:2" x14ac:dyDescent="0.25">
      <c r="A119" s="65" t="s">
        <v>413</v>
      </c>
      <c r="B119" s="27">
        <v>1112</v>
      </c>
    </row>
    <row r="120" spans="1:2" x14ac:dyDescent="0.25">
      <c r="A120" s="65" t="s">
        <v>552</v>
      </c>
      <c r="B120" s="27">
        <v>4777.5</v>
      </c>
    </row>
    <row r="121" spans="1:2" x14ac:dyDescent="0.25">
      <c r="A121" s="65" t="s">
        <v>481</v>
      </c>
      <c r="B121" s="27">
        <v>380</v>
      </c>
    </row>
    <row r="122" spans="1:2" x14ac:dyDescent="0.25">
      <c r="A122" s="65" t="s">
        <v>553</v>
      </c>
      <c r="B122" s="27">
        <v>3990</v>
      </c>
    </row>
    <row r="123" spans="1:2" x14ac:dyDescent="0.25">
      <c r="A123" s="65" t="s">
        <v>412</v>
      </c>
      <c r="B123" s="27">
        <v>3373.5</v>
      </c>
    </row>
    <row r="124" spans="1:2" x14ac:dyDescent="0.25">
      <c r="A124" s="65" t="s">
        <v>554</v>
      </c>
      <c r="B124" s="27">
        <v>48330.66</v>
      </c>
    </row>
    <row r="125" spans="1:2" x14ac:dyDescent="0.25">
      <c r="A125" s="64" t="s">
        <v>177</v>
      </c>
      <c r="B125" s="27">
        <v>426853.47</v>
      </c>
    </row>
    <row r="126" spans="1:2" x14ac:dyDescent="0.25">
      <c r="A126" s="65" t="s">
        <v>178</v>
      </c>
      <c r="B126" s="27">
        <v>142889.63</v>
      </c>
    </row>
    <row r="127" spans="1:2" x14ac:dyDescent="0.25">
      <c r="A127" s="65" t="s">
        <v>179</v>
      </c>
      <c r="B127" s="27">
        <v>150469.45000000001</v>
      </c>
    </row>
    <row r="128" spans="1:2" x14ac:dyDescent="0.25">
      <c r="A128" s="65" t="s">
        <v>411</v>
      </c>
      <c r="B128" s="27">
        <v>6760</v>
      </c>
    </row>
    <row r="129" spans="1:2" x14ac:dyDescent="0.25">
      <c r="A129" s="65" t="s">
        <v>482</v>
      </c>
      <c r="B129" s="27">
        <v>2295</v>
      </c>
    </row>
    <row r="130" spans="1:2" x14ac:dyDescent="0.25">
      <c r="A130" s="65" t="s">
        <v>180</v>
      </c>
      <c r="B130" s="27">
        <v>6282</v>
      </c>
    </row>
    <row r="131" spans="1:2" x14ac:dyDescent="0.25">
      <c r="A131" s="65" t="s">
        <v>555</v>
      </c>
      <c r="B131" s="27">
        <v>1049.98</v>
      </c>
    </row>
    <row r="132" spans="1:2" x14ac:dyDescent="0.25">
      <c r="A132" s="65" t="s">
        <v>181</v>
      </c>
      <c r="B132" s="27">
        <v>2946</v>
      </c>
    </row>
    <row r="133" spans="1:2" x14ac:dyDescent="0.25">
      <c r="A133" s="65" t="s">
        <v>409</v>
      </c>
      <c r="B133" s="27">
        <v>28206.66</v>
      </c>
    </row>
    <row r="134" spans="1:2" x14ac:dyDescent="0.25">
      <c r="A134" s="65" t="s">
        <v>182</v>
      </c>
      <c r="B134" s="27">
        <v>46232</v>
      </c>
    </row>
    <row r="135" spans="1:2" x14ac:dyDescent="0.25">
      <c r="A135" s="65" t="s">
        <v>483</v>
      </c>
      <c r="B135" s="27">
        <v>39722.75</v>
      </c>
    </row>
    <row r="136" spans="1:2" x14ac:dyDescent="0.25">
      <c r="A136" s="64" t="s">
        <v>183</v>
      </c>
      <c r="B136" s="27">
        <v>48077.759999999995</v>
      </c>
    </row>
    <row r="137" spans="1:2" x14ac:dyDescent="0.25">
      <c r="A137" s="65" t="s">
        <v>515</v>
      </c>
      <c r="B137" s="27">
        <v>44.29</v>
      </c>
    </row>
    <row r="138" spans="1:2" x14ac:dyDescent="0.25">
      <c r="A138" s="65" t="s">
        <v>556</v>
      </c>
      <c r="B138" s="27">
        <v>19805.439999999999</v>
      </c>
    </row>
    <row r="139" spans="1:2" x14ac:dyDescent="0.25">
      <c r="A139" s="65" t="s">
        <v>557</v>
      </c>
      <c r="B139" s="27">
        <v>3147.46</v>
      </c>
    </row>
    <row r="140" spans="1:2" x14ac:dyDescent="0.25">
      <c r="A140" s="65" t="s">
        <v>558</v>
      </c>
      <c r="B140" s="27">
        <v>89.34</v>
      </c>
    </row>
    <row r="141" spans="1:2" x14ac:dyDescent="0.25">
      <c r="A141" s="65" t="s">
        <v>559</v>
      </c>
      <c r="B141" s="27">
        <v>20712</v>
      </c>
    </row>
    <row r="142" spans="1:2" x14ac:dyDescent="0.25">
      <c r="A142" s="65" t="s">
        <v>560</v>
      </c>
      <c r="B142" s="27">
        <v>-318.29000000000002</v>
      </c>
    </row>
    <row r="143" spans="1:2" x14ac:dyDescent="0.25">
      <c r="A143" s="65" t="s">
        <v>410</v>
      </c>
      <c r="B143" s="27">
        <v>3954</v>
      </c>
    </row>
    <row r="144" spans="1:2" x14ac:dyDescent="0.25">
      <c r="A144" s="65" t="s">
        <v>408</v>
      </c>
      <c r="B144" s="27">
        <v>643.52</v>
      </c>
    </row>
    <row r="145" spans="1:2" x14ac:dyDescent="0.25">
      <c r="A145" s="64" t="s">
        <v>184</v>
      </c>
      <c r="B145" s="27">
        <v>83672</v>
      </c>
    </row>
    <row r="146" spans="1:2" x14ac:dyDescent="0.25">
      <c r="A146" s="65" t="s">
        <v>185</v>
      </c>
      <c r="B146" s="27">
        <v>83672</v>
      </c>
    </row>
    <row r="147" spans="1:2" x14ac:dyDescent="0.25">
      <c r="A147" s="64" t="s">
        <v>385</v>
      </c>
      <c r="B147" s="27">
        <v>201.07</v>
      </c>
    </row>
    <row r="148" spans="1:2" x14ac:dyDescent="0.25">
      <c r="A148" s="65" t="s">
        <v>393</v>
      </c>
      <c r="B148" s="27">
        <v>201.07</v>
      </c>
    </row>
    <row r="149" spans="1:2" x14ac:dyDescent="0.25">
      <c r="A149" s="64" t="s">
        <v>186</v>
      </c>
      <c r="B149" s="27">
        <v>986326.29</v>
      </c>
    </row>
    <row r="150" spans="1:2" x14ac:dyDescent="0.25">
      <c r="A150" s="65" t="s">
        <v>561</v>
      </c>
      <c r="B150" s="27">
        <v>3965</v>
      </c>
    </row>
    <row r="151" spans="1:2" x14ac:dyDescent="0.25">
      <c r="A151" s="65" t="s">
        <v>562</v>
      </c>
      <c r="B151" s="27">
        <v>3060</v>
      </c>
    </row>
    <row r="152" spans="1:2" x14ac:dyDescent="0.25">
      <c r="A152" s="65" t="s">
        <v>563</v>
      </c>
      <c r="B152" s="27">
        <v>950</v>
      </c>
    </row>
    <row r="153" spans="1:2" x14ac:dyDescent="0.25">
      <c r="A153" s="65" t="s">
        <v>383</v>
      </c>
      <c r="B153" s="27">
        <v>4162</v>
      </c>
    </row>
    <row r="154" spans="1:2" x14ac:dyDescent="0.25">
      <c r="A154" s="65" t="s">
        <v>564</v>
      </c>
      <c r="B154" s="27">
        <v>7662.25</v>
      </c>
    </row>
    <row r="155" spans="1:2" x14ac:dyDescent="0.25">
      <c r="A155" s="65" t="s">
        <v>382</v>
      </c>
      <c r="B155" s="27">
        <v>21391.96</v>
      </c>
    </row>
    <row r="156" spans="1:2" x14ac:dyDescent="0.25">
      <c r="A156" s="65" t="s">
        <v>565</v>
      </c>
      <c r="B156" s="27">
        <v>45197.04</v>
      </c>
    </row>
    <row r="157" spans="1:2" x14ac:dyDescent="0.25">
      <c r="A157" s="65" t="s">
        <v>407</v>
      </c>
      <c r="B157" s="27">
        <v>5024.34</v>
      </c>
    </row>
    <row r="158" spans="1:2" x14ac:dyDescent="0.25">
      <c r="A158" s="65" t="s">
        <v>489</v>
      </c>
      <c r="B158" s="27">
        <v>800</v>
      </c>
    </row>
    <row r="159" spans="1:2" x14ac:dyDescent="0.25">
      <c r="A159" s="65" t="s">
        <v>566</v>
      </c>
      <c r="B159" s="27">
        <v>752.64</v>
      </c>
    </row>
    <row r="160" spans="1:2" x14ac:dyDescent="0.25">
      <c r="A160" s="65" t="s">
        <v>381</v>
      </c>
      <c r="B160" s="27">
        <v>2100</v>
      </c>
    </row>
    <row r="161" spans="1:2" x14ac:dyDescent="0.25">
      <c r="A161" s="65" t="s">
        <v>380</v>
      </c>
      <c r="B161" s="27">
        <v>4910.3599999999997</v>
      </c>
    </row>
    <row r="162" spans="1:2" x14ac:dyDescent="0.25">
      <c r="A162" s="65" t="s">
        <v>567</v>
      </c>
      <c r="B162" s="27">
        <v>3000</v>
      </c>
    </row>
    <row r="163" spans="1:2" x14ac:dyDescent="0.25">
      <c r="A163" s="65" t="s">
        <v>568</v>
      </c>
      <c r="B163" s="27">
        <v>287.37</v>
      </c>
    </row>
    <row r="164" spans="1:2" x14ac:dyDescent="0.25">
      <c r="A164" s="65" t="s">
        <v>569</v>
      </c>
      <c r="B164" s="27">
        <v>3815</v>
      </c>
    </row>
    <row r="165" spans="1:2" x14ac:dyDescent="0.25">
      <c r="A165" s="65" t="s">
        <v>570</v>
      </c>
      <c r="B165" s="27">
        <v>2024.18</v>
      </c>
    </row>
    <row r="166" spans="1:2" x14ac:dyDescent="0.25">
      <c r="A166" s="65" t="s">
        <v>490</v>
      </c>
      <c r="B166" s="27">
        <v>12098</v>
      </c>
    </row>
    <row r="167" spans="1:2" x14ac:dyDescent="0.25">
      <c r="A167" s="65" t="s">
        <v>571</v>
      </c>
      <c r="B167" s="27">
        <v>6721</v>
      </c>
    </row>
    <row r="168" spans="1:2" x14ac:dyDescent="0.25">
      <c r="A168" s="65" t="s">
        <v>572</v>
      </c>
      <c r="B168" s="27">
        <v>1032</v>
      </c>
    </row>
    <row r="169" spans="1:2" x14ac:dyDescent="0.25">
      <c r="A169" s="65" t="s">
        <v>406</v>
      </c>
      <c r="B169" s="27">
        <v>214.92</v>
      </c>
    </row>
    <row r="170" spans="1:2" x14ac:dyDescent="0.25">
      <c r="A170" s="65" t="s">
        <v>573</v>
      </c>
      <c r="B170" s="27">
        <v>7330</v>
      </c>
    </row>
    <row r="171" spans="1:2" x14ac:dyDescent="0.25">
      <c r="A171" s="65" t="s">
        <v>405</v>
      </c>
      <c r="B171" s="27">
        <v>3909.75</v>
      </c>
    </row>
    <row r="172" spans="1:2" x14ac:dyDescent="0.25">
      <c r="A172" s="65" t="s">
        <v>404</v>
      </c>
      <c r="B172" s="27">
        <v>2821.96</v>
      </c>
    </row>
    <row r="173" spans="1:2" x14ac:dyDescent="0.25">
      <c r="A173" s="65" t="s">
        <v>574</v>
      </c>
      <c r="B173" s="27">
        <v>9210</v>
      </c>
    </row>
    <row r="174" spans="1:2" x14ac:dyDescent="0.25">
      <c r="A174" s="65" t="s">
        <v>575</v>
      </c>
      <c r="B174" s="27">
        <v>195.72</v>
      </c>
    </row>
    <row r="175" spans="1:2" x14ac:dyDescent="0.25">
      <c r="A175" s="65" t="s">
        <v>403</v>
      </c>
      <c r="B175" s="27">
        <v>652.73</v>
      </c>
    </row>
    <row r="176" spans="1:2" x14ac:dyDescent="0.25">
      <c r="A176" s="65" t="s">
        <v>187</v>
      </c>
      <c r="B176" s="27">
        <v>26480.23</v>
      </c>
    </row>
    <row r="177" spans="1:2" x14ac:dyDescent="0.25">
      <c r="A177" s="65" t="s">
        <v>366</v>
      </c>
      <c r="B177" s="27">
        <v>210</v>
      </c>
    </row>
    <row r="178" spans="1:2" x14ac:dyDescent="0.25">
      <c r="A178" s="65" t="s">
        <v>576</v>
      </c>
      <c r="B178" s="27">
        <v>809.28</v>
      </c>
    </row>
    <row r="179" spans="1:2" x14ac:dyDescent="0.25">
      <c r="A179" s="65" t="s">
        <v>577</v>
      </c>
      <c r="B179" s="27">
        <v>782.8</v>
      </c>
    </row>
    <row r="180" spans="1:2" x14ac:dyDescent="0.25">
      <c r="A180" s="65" t="s">
        <v>402</v>
      </c>
      <c r="B180" s="27">
        <v>1119</v>
      </c>
    </row>
    <row r="181" spans="1:2" x14ac:dyDescent="0.25">
      <c r="A181" s="65" t="s">
        <v>484</v>
      </c>
      <c r="B181" s="27">
        <v>272.60000000000002</v>
      </c>
    </row>
    <row r="182" spans="1:2" x14ac:dyDescent="0.25">
      <c r="A182" s="65" t="s">
        <v>401</v>
      </c>
      <c r="B182" s="27">
        <v>1374.44</v>
      </c>
    </row>
    <row r="183" spans="1:2" x14ac:dyDescent="0.25">
      <c r="A183" s="65" t="s">
        <v>515</v>
      </c>
      <c r="B183" s="27">
        <v>39.200000000000003</v>
      </c>
    </row>
    <row r="184" spans="1:2" x14ac:dyDescent="0.25">
      <c r="A184" s="65" t="s">
        <v>578</v>
      </c>
      <c r="B184" s="27">
        <v>53.63</v>
      </c>
    </row>
    <row r="185" spans="1:2" x14ac:dyDescent="0.25">
      <c r="A185" s="65" t="s">
        <v>400</v>
      </c>
      <c r="B185" s="27">
        <v>145</v>
      </c>
    </row>
    <row r="186" spans="1:2" x14ac:dyDescent="0.25">
      <c r="A186" s="65" t="s">
        <v>399</v>
      </c>
      <c r="B186" s="27">
        <v>283</v>
      </c>
    </row>
    <row r="187" spans="1:2" x14ac:dyDescent="0.25">
      <c r="A187" s="65" t="s">
        <v>579</v>
      </c>
      <c r="B187" s="27">
        <v>40439.94</v>
      </c>
    </row>
    <row r="188" spans="1:2" x14ac:dyDescent="0.25">
      <c r="A188" s="65" t="s">
        <v>580</v>
      </c>
      <c r="B188" s="27">
        <v>85568.65</v>
      </c>
    </row>
    <row r="189" spans="1:2" x14ac:dyDescent="0.25">
      <c r="A189" s="65" t="s">
        <v>581</v>
      </c>
      <c r="B189" s="27">
        <v>727.53</v>
      </c>
    </row>
    <row r="190" spans="1:2" x14ac:dyDescent="0.25">
      <c r="A190" s="65" t="s">
        <v>582</v>
      </c>
      <c r="B190" s="27">
        <v>427.5</v>
      </c>
    </row>
    <row r="191" spans="1:2" x14ac:dyDescent="0.25">
      <c r="A191" s="65" t="s">
        <v>583</v>
      </c>
      <c r="B191" s="27">
        <v>4072.95</v>
      </c>
    </row>
    <row r="192" spans="1:2" x14ac:dyDescent="0.25">
      <c r="A192" s="65" t="s">
        <v>584</v>
      </c>
      <c r="B192" s="27">
        <v>6000</v>
      </c>
    </row>
    <row r="193" spans="1:2" x14ac:dyDescent="0.25">
      <c r="A193" s="65" t="s">
        <v>585</v>
      </c>
      <c r="B193" s="27">
        <v>71.94</v>
      </c>
    </row>
    <row r="194" spans="1:2" x14ac:dyDescent="0.25">
      <c r="A194" s="65" t="s">
        <v>378</v>
      </c>
      <c r="B194" s="27">
        <v>19167.41</v>
      </c>
    </row>
    <row r="195" spans="1:2" x14ac:dyDescent="0.25">
      <c r="A195" s="65" t="s">
        <v>586</v>
      </c>
      <c r="B195" s="27">
        <v>2000</v>
      </c>
    </row>
    <row r="196" spans="1:2" x14ac:dyDescent="0.25">
      <c r="A196" s="65" t="s">
        <v>377</v>
      </c>
      <c r="B196" s="27">
        <v>300</v>
      </c>
    </row>
    <row r="197" spans="1:2" x14ac:dyDescent="0.25">
      <c r="A197" s="65" t="s">
        <v>398</v>
      </c>
      <c r="B197" s="27">
        <v>92.98</v>
      </c>
    </row>
    <row r="198" spans="1:2" x14ac:dyDescent="0.25">
      <c r="A198" s="65" t="s">
        <v>587</v>
      </c>
      <c r="B198" s="27">
        <v>22734.2</v>
      </c>
    </row>
    <row r="199" spans="1:2" x14ac:dyDescent="0.25">
      <c r="A199" s="65" t="s">
        <v>397</v>
      </c>
      <c r="B199" s="27">
        <v>4494.88</v>
      </c>
    </row>
    <row r="200" spans="1:2" x14ac:dyDescent="0.25">
      <c r="A200" s="65" t="s">
        <v>376</v>
      </c>
      <c r="B200" s="27">
        <v>365</v>
      </c>
    </row>
    <row r="201" spans="1:2" x14ac:dyDescent="0.25">
      <c r="A201" s="65" t="s">
        <v>396</v>
      </c>
      <c r="B201" s="27">
        <v>741</v>
      </c>
    </row>
    <row r="202" spans="1:2" x14ac:dyDescent="0.25">
      <c r="A202" s="65" t="s">
        <v>491</v>
      </c>
      <c r="B202" s="27">
        <v>1402.1</v>
      </c>
    </row>
    <row r="203" spans="1:2" x14ac:dyDescent="0.25">
      <c r="A203" s="65" t="s">
        <v>375</v>
      </c>
      <c r="B203" s="27">
        <v>1720</v>
      </c>
    </row>
    <row r="204" spans="1:2" x14ac:dyDescent="0.25">
      <c r="A204" s="65" t="s">
        <v>395</v>
      </c>
      <c r="B204" s="27">
        <v>1544.3</v>
      </c>
    </row>
    <row r="205" spans="1:2" x14ac:dyDescent="0.25">
      <c r="A205" s="65" t="s">
        <v>394</v>
      </c>
      <c r="B205" s="27">
        <v>606.79999999999995</v>
      </c>
    </row>
    <row r="206" spans="1:2" x14ac:dyDescent="0.25">
      <c r="A206" s="65" t="s">
        <v>588</v>
      </c>
      <c r="B206" s="27">
        <v>1145.5999999999999</v>
      </c>
    </row>
    <row r="207" spans="1:2" x14ac:dyDescent="0.25">
      <c r="A207" s="65" t="s">
        <v>589</v>
      </c>
      <c r="B207" s="27">
        <v>98032.38</v>
      </c>
    </row>
    <row r="208" spans="1:2" x14ac:dyDescent="0.25">
      <c r="A208" s="65" t="s">
        <v>590</v>
      </c>
      <c r="B208" s="27">
        <v>2150</v>
      </c>
    </row>
    <row r="209" spans="1:2" x14ac:dyDescent="0.25">
      <c r="A209" s="65" t="s">
        <v>591</v>
      </c>
      <c r="B209" s="27">
        <v>50.15</v>
      </c>
    </row>
    <row r="210" spans="1:2" x14ac:dyDescent="0.25">
      <c r="A210" s="65" t="s">
        <v>592</v>
      </c>
      <c r="B210" s="27">
        <v>680</v>
      </c>
    </row>
    <row r="211" spans="1:2" x14ac:dyDescent="0.25">
      <c r="A211" s="65" t="s">
        <v>374</v>
      </c>
      <c r="B211" s="27">
        <v>4507.99</v>
      </c>
    </row>
    <row r="212" spans="1:2" x14ac:dyDescent="0.25">
      <c r="A212" s="65" t="s">
        <v>393</v>
      </c>
      <c r="B212" s="27">
        <v>671.25</v>
      </c>
    </row>
    <row r="213" spans="1:2" x14ac:dyDescent="0.25">
      <c r="A213" s="65" t="s">
        <v>593</v>
      </c>
      <c r="B213" s="27">
        <v>1055.69</v>
      </c>
    </row>
    <row r="214" spans="1:2" x14ac:dyDescent="0.25">
      <c r="A214" s="65" t="s">
        <v>594</v>
      </c>
      <c r="B214" s="27">
        <v>5000</v>
      </c>
    </row>
    <row r="215" spans="1:2" x14ac:dyDescent="0.25">
      <c r="A215" s="65" t="s">
        <v>595</v>
      </c>
      <c r="B215" s="27">
        <v>84233.04</v>
      </c>
    </row>
    <row r="216" spans="1:2" x14ac:dyDescent="0.25">
      <c r="A216" s="65" t="s">
        <v>392</v>
      </c>
      <c r="B216" s="27">
        <v>547.15</v>
      </c>
    </row>
    <row r="217" spans="1:2" x14ac:dyDescent="0.25">
      <c r="A217" s="65" t="s">
        <v>373</v>
      </c>
      <c r="B217" s="27">
        <v>23177.03</v>
      </c>
    </row>
    <row r="218" spans="1:2" x14ac:dyDescent="0.25">
      <c r="A218" s="65" t="s">
        <v>596</v>
      </c>
      <c r="B218" s="27">
        <v>11138</v>
      </c>
    </row>
    <row r="219" spans="1:2" x14ac:dyDescent="0.25">
      <c r="A219" s="65" t="s">
        <v>485</v>
      </c>
      <c r="B219" s="27">
        <v>331.5</v>
      </c>
    </row>
    <row r="220" spans="1:2" x14ac:dyDescent="0.25">
      <c r="A220" s="65" t="s">
        <v>597</v>
      </c>
      <c r="B220" s="27">
        <v>785.42</v>
      </c>
    </row>
    <row r="221" spans="1:2" x14ac:dyDescent="0.25">
      <c r="A221" s="65" t="s">
        <v>384</v>
      </c>
      <c r="B221" s="27">
        <v>14919.23</v>
      </c>
    </row>
    <row r="222" spans="1:2" x14ac:dyDescent="0.25">
      <c r="A222" s="65" t="s">
        <v>486</v>
      </c>
      <c r="B222" s="27">
        <v>544.02</v>
      </c>
    </row>
    <row r="223" spans="1:2" x14ac:dyDescent="0.25">
      <c r="A223" s="65" t="s">
        <v>598</v>
      </c>
      <c r="B223" s="27">
        <v>33240</v>
      </c>
    </row>
    <row r="224" spans="1:2" x14ac:dyDescent="0.25">
      <c r="A224" s="65" t="s">
        <v>492</v>
      </c>
      <c r="B224" s="27">
        <v>72474.490000000005</v>
      </c>
    </row>
    <row r="225" spans="1:2" x14ac:dyDescent="0.25">
      <c r="A225" s="65" t="s">
        <v>599</v>
      </c>
      <c r="B225" s="27">
        <v>4063</v>
      </c>
    </row>
    <row r="226" spans="1:2" x14ac:dyDescent="0.25">
      <c r="A226" s="65" t="s">
        <v>600</v>
      </c>
      <c r="B226" s="27">
        <v>393.45</v>
      </c>
    </row>
    <row r="227" spans="1:2" x14ac:dyDescent="0.25">
      <c r="A227" s="65" t="s">
        <v>391</v>
      </c>
      <c r="B227" s="27">
        <v>633.6</v>
      </c>
    </row>
    <row r="228" spans="1:2" x14ac:dyDescent="0.25">
      <c r="A228" s="65" t="s">
        <v>601</v>
      </c>
      <c r="B228" s="27">
        <v>4300</v>
      </c>
    </row>
    <row r="229" spans="1:2" x14ac:dyDescent="0.25">
      <c r="A229" s="65" t="s">
        <v>189</v>
      </c>
      <c r="B229" s="27">
        <v>31183.55</v>
      </c>
    </row>
    <row r="230" spans="1:2" x14ac:dyDescent="0.25">
      <c r="A230" s="65" t="s">
        <v>602</v>
      </c>
      <c r="B230" s="27">
        <v>891</v>
      </c>
    </row>
    <row r="231" spans="1:2" x14ac:dyDescent="0.25">
      <c r="A231" s="65" t="s">
        <v>603</v>
      </c>
      <c r="B231" s="27">
        <v>137</v>
      </c>
    </row>
    <row r="232" spans="1:2" x14ac:dyDescent="0.25">
      <c r="A232" s="65" t="s">
        <v>604</v>
      </c>
      <c r="B232" s="27">
        <v>6540</v>
      </c>
    </row>
    <row r="233" spans="1:2" x14ac:dyDescent="0.25">
      <c r="A233" s="65" t="s">
        <v>605</v>
      </c>
      <c r="B233" s="27">
        <v>19470</v>
      </c>
    </row>
    <row r="234" spans="1:2" x14ac:dyDescent="0.25">
      <c r="A234" s="65" t="s">
        <v>606</v>
      </c>
      <c r="B234" s="27">
        <v>11340</v>
      </c>
    </row>
    <row r="235" spans="1:2" x14ac:dyDescent="0.25">
      <c r="A235" s="65" t="s">
        <v>607</v>
      </c>
      <c r="B235" s="27">
        <v>15520</v>
      </c>
    </row>
    <row r="236" spans="1:2" x14ac:dyDescent="0.25">
      <c r="A236" s="65" t="s">
        <v>390</v>
      </c>
      <c r="B236" s="27">
        <v>2990.17</v>
      </c>
    </row>
    <row r="237" spans="1:2" x14ac:dyDescent="0.25">
      <c r="A237" s="65" t="s">
        <v>608</v>
      </c>
      <c r="B237" s="27">
        <v>7965</v>
      </c>
    </row>
    <row r="238" spans="1:2" x14ac:dyDescent="0.25">
      <c r="A238" s="65" t="s">
        <v>609</v>
      </c>
      <c r="B238" s="27">
        <v>1600</v>
      </c>
    </row>
    <row r="239" spans="1:2" x14ac:dyDescent="0.25">
      <c r="A239" s="65" t="s">
        <v>610</v>
      </c>
      <c r="B239" s="27">
        <v>208.99</v>
      </c>
    </row>
    <row r="240" spans="1:2" x14ac:dyDescent="0.25">
      <c r="A240" s="65" t="s">
        <v>372</v>
      </c>
      <c r="B240" s="27">
        <v>4415.18</v>
      </c>
    </row>
    <row r="241" spans="1:2" x14ac:dyDescent="0.25">
      <c r="A241" s="65" t="s">
        <v>611</v>
      </c>
      <c r="B241" s="27">
        <v>86.58</v>
      </c>
    </row>
    <row r="242" spans="1:2" x14ac:dyDescent="0.25">
      <c r="A242" s="65" t="s">
        <v>612</v>
      </c>
      <c r="B242" s="27">
        <v>10644</v>
      </c>
    </row>
    <row r="243" spans="1:2" x14ac:dyDescent="0.25">
      <c r="A243" s="65" t="s">
        <v>613</v>
      </c>
      <c r="B243" s="27">
        <v>938.39</v>
      </c>
    </row>
    <row r="244" spans="1:2" x14ac:dyDescent="0.25">
      <c r="A244" s="65" t="s">
        <v>493</v>
      </c>
      <c r="B244" s="27">
        <v>7153.38</v>
      </c>
    </row>
    <row r="245" spans="1:2" x14ac:dyDescent="0.25">
      <c r="A245" s="65" t="s">
        <v>368</v>
      </c>
      <c r="B245" s="27">
        <v>34746.29</v>
      </c>
    </row>
    <row r="246" spans="1:2" x14ac:dyDescent="0.25">
      <c r="A246" s="65" t="s">
        <v>494</v>
      </c>
      <c r="B246" s="27">
        <v>1000</v>
      </c>
    </row>
    <row r="247" spans="1:2" x14ac:dyDescent="0.25">
      <c r="A247" s="65" t="s">
        <v>495</v>
      </c>
      <c r="B247" s="27">
        <v>2275</v>
      </c>
    </row>
    <row r="248" spans="1:2" x14ac:dyDescent="0.25">
      <c r="A248" s="65" t="s">
        <v>614</v>
      </c>
      <c r="B248" s="27">
        <v>31819</v>
      </c>
    </row>
    <row r="249" spans="1:2" x14ac:dyDescent="0.25">
      <c r="A249" s="65" t="s">
        <v>615</v>
      </c>
      <c r="B249" s="27">
        <v>12260</v>
      </c>
    </row>
    <row r="250" spans="1:2" x14ac:dyDescent="0.25">
      <c r="A250" s="65" t="s">
        <v>371</v>
      </c>
      <c r="B250" s="27">
        <v>269.93</v>
      </c>
    </row>
    <row r="251" spans="1:2" x14ac:dyDescent="0.25">
      <c r="A251" s="65" t="s">
        <v>487</v>
      </c>
      <c r="B251" s="27">
        <v>262.73</v>
      </c>
    </row>
    <row r="252" spans="1:2" x14ac:dyDescent="0.25">
      <c r="A252" s="65" t="s">
        <v>616</v>
      </c>
      <c r="B252" s="27">
        <v>65.2</v>
      </c>
    </row>
    <row r="253" spans="1:2" x14ac:dyDescent="0.25">
      <c r="A253" s="65" t="s">
        <v>617</v>
      </c>
      <c r="B253" s="27">
        <v>9751.58</v>
      </c>
    </row>
    <row r="254" spans="1:2" x14ac:dyDescent="0.25">
      <c r="A254" s="65" t="s">
        <v>618</v>
      </c>
      <c r="B254" s="27">
        <v>190</v>
      </c>
    </row>
    <row r="255" spans="1:2" x14ac:dyDescent="0.25">
      <c r="A255" s="65" t="s">
        <v>389</v>
      </c>
      <c r="B255" s="27">
        <v>4068</v>
      </c>
    </row>
    <row r="256" spans="1:2" x14ac:dyDescent="0.25">
      <c r="A256" s="65" t="s">
        <v>370</v>
      </c>
      <c r="B256" s="27">
        <v>1500</v>
      </c>
    </row>
    <row r="257" spans="1:2" x14ac:dyDescent="0.25">
      <c r="A257" s="65" t="s">
        <v>488</v>
      </c>
      <c r="B257" s="27">
        <v>504.1</v>
      </c>
    </row>
    <row r="258" spans="1:2" x14ac:dyDescent="0.25">
      <c r="A258" s="65" t="s">
        <v>619</v>
      </c>
      <c r="B258" s="27">
        <v>27.33</v>
      </c>
    </row>
    <row r="259" spans="1:2" x14ac:dyDescent="0.25">
      <c r="A259" s="65" t="s">
        <v>620</v>
      </c>
      <c r="B259" s="27">
        <v>786.55</v>
      </c>
    </row>
    <row r="260" spans="1:2" x14ac:dyDescent="0.25">
      <c r="A260" s="65" t="s">
        <v>621</v>
      </c>
      <c r="B260" s="27">
        <v>1316.56</v>
      </c>
    </row>
    <row r="261" spans="1:2" x14ac:dyDescent="0.25">
      <c r="A261" s="65" t="s">
        <v>622</v>
      </c>
      <c r="B261" s="27">
        <v>550</v>
      </c>
    </row>
    <row r="262" spans="1:2" x14ac:dyDescent="0.25">
      <c r="A262" s="65" t="s">
        <v>388</v>
      </c>
      <c r="B262" s="27">
        <v>82.74</v>
      </c>
    </row>
    <row r="263" spans="1:2" x14ac:dyDescent="0.25">
      <c r="A263" s="65" t="s">
        <v>623</v>
      </c>
      <c r="B263" s="27">
        <v>1000</v>
      </c>
    </row>
    <row r="264" spans="1:2" x14ac:dyDescent="0.25">
      <c r="A264" s="65" t="s">
        <v>496</v>
      </c>
      <c r="B264" s="27">
        <v>4500</v>
      </c>
    </row>
    <row r="265" spans="1:2" x14ac:dyDescent="0.25">
      <c r="A265" s="65" t="s">
        <v>624</v>
      </c>
      <c r="B265" s="27">
        <v>3125</v>
      </c>
    </row>
    <row r="266" spans="1:2" x14ac:dyDescent="0.25">
      <c r="A266" s="65" t="s">
        <v>387</v>
      </c>
      <c r="B266" s="27">
        <v>206</v>
      </c>
    </row>
    <row r="267" spans="1:2" x14ac:dyDescent="0.25">
      <c r="A267" s="65" t="s">
        <v>625</v>
      </c>
      <c r="B267" s="27">
        <v>1819.32</v>
      </c>
    </row>
    <row r="268" spans="1:2" x14ac:dyDescent="0.25">
      <c r="A268" s="65" t="s">
        <v>626</v>
      </c>
      <c r="B268" s="27">
        <v>760</v>
      </c>
    </row>
    <row r="269" spans="1:2" x14ac:dyDescent="0.25">
      <c r="A269" s="65" t="s">
        <v>627</v>
      </c>
      <c r="B269" s="27">
        <v>5506</v>
      </c>
    </row>
    <row r="270" spans="1:2" x14ac:dyDescent="0.25">
      <c r="A270" s="65" t="s">
        <v>628</v>
      </c>
      <c r="B270" s="27">
        <v>515</v>
      </c>
    </row>
    <row r="271" spans="1:2" x14ac:dyDescent="0.25">
      <c r="A271" s="65" t="s">
        <v>386</v>
      </c>
      <c r="B271" s="27">
        <v>987</v>
      </c>
    </row>
    <row r="272" spans="1:2" x14ac:dyDescent="0.25">
      <c r="A272" s="65" t="s">
        <v>629</v>
      </c>
      <c r="B272" s="27">
        <v>597.15</v>
      </c>
    </row>
    <row r="273" spans="1:2" x14ac:dyDescent="0.25">
      <c r="A273" s="65" t="s">
        <v>369</v>
      </c>
      <c r="B273" s="27">
        <v>2654</v>
      </c>
    </row>
    <row r="274" spans="1:2" x14ac:dyDescent="0.25">
      <c r="A274" s="65" t="s">
        <v>630</v>
      </c>
      <c r="B274" s="27">
        <v>691</v>
      </c>
    </row>
    <row r="275" spans="1:2" x14ac:dyDescent="0.25">
      <c r="A275" s="64" t="s">
        <v>188</v>
      </c>
      <c r="B275" s="27">
        <v>24687</v>
      </c>
    </row>
    <row r="276" spans="1:2" x14ac:dyDescent="0.25">
      <c r="A276" s="65" t="s">
        <v>631</v>
      </c>
      <c r="B276" s="27">
        <v>22987</v>
      </c>
    </row>
    <row r="277" spans="1:2" x14ac:dyDescent="0.25">
      <c r="A277" s="65" t="s">
        <v>190</v>
      </c>
      <c r="B277" s="27">
        <v>1700</v>
      </c>
    </row>
    <row r="278" spans="1:2" x14ac:dyDescent="0.25">
      <c r="A278" s="64" t="s">
        <v>191</v>
      </c>
      <c r="B278" s="27">
        <v>296039.5</v>
      </c>
    </row>
    <row r="279" spans="1:2" x14ac:dyDescent="0.25">
      <c r="A279" s="65" t="s">
        <v>367</v>
      </c>
      <c r="B279" s="27">
        <v>1643.18</v>
      </c>
    </row>
    <row r="280" spans="1:2" x14ac:dyDescent="0.25">
      <c r="A280" s="65" t="s">
        <v>632</v>
      </c>
      <c r="B280" s="27">
        <v>3486</v>
      </c>
    </row>
    <row r="281" spans="1:2" x14ac:dyDescent="0.25">
      <c r="A281" s="65" t="s">
        <v>633</v>
      </c>
      <c r="B281" s="27">
        <v>4000</v>
      </c>
    </row>
    <row r="282" spans="1:2" x14ac:dyDescent="0.25">
      <c r="A282" s="65" t="s">
        <v>497</v>
      </c>
      <c r="B282" s="27">
        <v>119646.51</v>
      </c>
    </row>
    <row r="283" spans="1:2" x14ac:dyDescent="0.25">
      <c r="A283" s="65" t="s">
        <v>498</v>
      </c>
      <c r="B283" s="27">
        <v>6285</v>
      </c>
    </row>
    <row r="284" spans="1:2" x14ac:dyDescent="0.25">
      <c r="A284" s="65" t="s">
        <v>379</v>
      </c>
      <c r="B284" s="27">
        <v>69510.399999999994</v>
      </c>
    </row>
    <row r="285" spans="1:2" x14ac:dyDescent="0.25">
      <c r="A285" s="65" t="s">
        <v>634</v>
      </c>
      <c r="B285" s="27">
        <v>2095</v>
      </c>
    </row>
    <row r="286" spans="1:2" x14ac:dyDescent="0.25">
      <c r="A286" s="65" t="s">
        <v>635</v>
      </c>
      <c r="B286" s="27">
        <v>32472.42</v>
      </c>
    </row>
    <row r="287" spans="1:2" x14ac:dyDescent="0.25">
      <c r="A287" s="65" t="s">
        <v>636</v>
      </c>
      <c r="B287" s="27">
        <v>749</v>
      </c>
    </row>
    <row r="288" spans="1:2" x14ac:dyDescent="0.25">
      <c r="A288" s="65" t="s">
        <v>189</v>
      </c>
      <c r="B288" s="27">
        <v>410</v>
      </c>
    </row>
    <row r="289" spans="1:2" x14ac:dyDescent="0.25">
      <c r="A289" s="65" t="s">
        <v>637</v>
      </c>
      <c r="B289" s="27">
        <v>549.99</v>
      </c>
    </row>
    <row r="290" spans="1:2" x14ac:dyDescent="0.25">
      <c r="A290" s="65" t="s">
        <v>638</v>
      </c>
      <c r="B290" s="27">
        <v>2450</v>
      </c>
    </row>
    <row r="291" spans="1:2" x14ac:dyDescent="0.25">
      <c r="A291" s="65" t="s">
        <v>365</v>
      </c>
      <c r="B291" s="27">
        <v>1960</v>
      </c>
    </row>
    <row r="292" spans="1:2" x14ac:dyDescent="0.25">
      <c r="A292" s="65" t="s">
        <v>364</v>
      </c>
      <c r="B292" s="27">
        <v>2792</v>
      </c>
    </row>
    <row r="293" spans="1:2" x14ac:dyDescent="0.25">
      <c r="A293" s="65" t="s">
        <v>639</v>
      </c>
      <c r="B293" s="27">
        <v>47990</v>
      </c>
    </row>
    <row r="294" spans="1:2" x14ac:dyDescent="0.25">
      <c r="A294" s="119" t="s">
        <v>192</v>
      </c>
      <c r="B294" s="118">
        <v>3966449.17</v>
      </c>
    </row>
  </sheetData>
  <mergeCells count="2">
    <mergeCell ref="A1:B4"/>
    <mergeCell ref="A5:B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BD48B-2A0E-409B-8884-A44A7B58F3C2}">
  <dimension ref="A1:C43"/>
  <sheetViews>
    <sheetView topLeftCell="A21" workbookViewId="0">
      <selection activeCell="L7" sqref="L7"/>
    </sheetView>
  </sheetViews>
  <sheetFormatPr defaultRowHeight="15" x14ac:dyDescent="0.25"/>
  <cols>
    <col min="1" max="1" width="55" bestFit="1" customWidth="1"/>
    <col min="2" max="2" width="18.7109375" style="131" customWidth="1"/>
    <col min="3" max="3" width="15.5703125" customWidth="1"/>
  </cols>
  <sheetData>
    <row r="1" spans="1:3" ht="23.25" x14ac:dyDescent="0.35">
      <c r="A1" s="106" t="s">
        <v>692</v>
      </c>
      <c r="B1" s="124"/>
    </row>
    <row r="2" spans="1:3" ht="15.75" x14ac:dyDescent="0.25">
      <c r="A2" s="107"/>
      <c r="B2" s="130"/>
    </row>
    <row r="3" spans="1:3" ht="20.25" x14ac:dyDescent="0.55000000000000004">
      <c r="A3" s="110" t="s">
        <v>669</v>
      </c>
      <c r="B3" s="130"/>
      <c r="C3" s="110" t="s">
        <v>693</v>
      </c>
    </row>
    <row r="4" spans="1:3" x14ac:dyDescent="0.25">
      <c r="A4" s="109" t="s">
        <v>670</v>
      </c>
      <c r="B4" s="129">
        <v>12084</v>
      </c>
      <c r="C4" s="136">
        <v>783666.88000000012</v>
      </c>
    </row>
    <row r="5" spans="1:3" x14ac:dyDescent="0.25">
      <c r="A5" s="109" t="s">
        <v>671</v>
      </c>
      <c r="B5" s="129">
        <v>126136.22</v>
      </c>
    </row>
    <row r="6" spans="1:3" x14ac:dyDescent="0.25">
      <c r="A6" s="109" t="s">
        <v>451</v>
      </c>
      <c r="B6" s="129">
        <v>220150.14</v>
      </c>
    </row>
    <row r="7" spans="1:3" x14ac:dyDescent="0.25">
      <c r="A7" s="109" t="s">
        <v>446</v>
      </c>
      <c r="B7" s="129">
        <v>415844.96</v>
      </c>
    </row>
    <row r="8" spans="1:3" x14ac:dyDescent="0.25">
      <c r="A8" s="109" t="s">
        <v>447</v>
      </c>
      <c r="B8" s="129">
        <v>9197.52</v>
      </c>
    </row>
    <row r="9" spans="1:3" x14ac:dyDescent="0.25">
      <c r="A9" s="109" t="s">
        <v>448</v>
      </c>
      <c r="B9" s="129">
        <v>254.04</v>
      </c>
    </row>
    <row r="10" spans="1:3" x14ac:dyDescent="0.25">
      <c r="A10" s="109"/>
      <c r="B10" s="129"/>
    </row>
    <row r="11" spans="1:3" ht="20.25" x14ac:dyDescent="0.55000000000000004">
      <c r="A11" s="110" t="s">
        <v>443</v>
      </c>
      <c r="B11" s="108"/>
      <c r="C11" s="110" t="s">
        <v>693</v>
      </c>
    </row>
    <row r="12" spans="1:3" x14ac:dyDescent="0.25">
      <c r="A12" s="109" t="s">
        <v>444</v>
      </c>
      <c r="B12" s="126">
        <v>40518</v>
      </c>
      <c r="C12" s="137">
        <v>40518</v>
      </c>
    </row>
    <row r="13" spans="1:3" x14ac:dyDescent="0.25">
      <c r="A13" s="109"/>
      <c r="B13" s="126"/>
      <c r="C13" s="135"/>
    </row>
    <row r="14" spans="1:3" ht="20.25" x14ac:dyDescent="0.55000000000000004">
      <c r="A14" s="110" t="s">
        <v>453</v>
      </c>
      <c r="C14" s="110" t="s">
        <v>693</v>
      </c>
    </row>
    <row r="15" spans="1:3" ht="14.45" customHeight="1" x14ac:dyDescent="0.25">
      <c r="A15" s="128" t="s">
        <v>448</v>
      </c>
      <c r="B15" s="132">
        <v>584.92000000000007</v>
      </c>
      <c r="C15" s="136">
        <v>3142548.48</v>
      </c>
    </row>
    <row r="16" spans="1:3" ht="14.45" customHeight="1" x14ac:dyDescent="0.25">
      <c r="A16" s="128" t="s">
        <v>678</v>
      </c>
      <c r="B16" s="132">
        <v>4463.71</v>
      </c>
    </row>
    <row r="17" spans="1:2" ht="14.45" customHeight="1" x14ac:dyDescent="0.25">
      <c r="A17" s="128" t="s">
        <v>679</v>
      </c>
      <c r="B17" s="132">
        <v>13870</v>
      </c>
    </row>
    <row r="18" spans="1:2" ht="14.45" customHeight="1" x14ac:dyDescent="0.25">
      <c r="A18" s="128" t="s">
        <v>680</v>
      </c>
      <c r="B18" s="132">
        <v>1500</v>
      </c>
    </row>
    <row r="19" spans="1:2" ht="14.45" customHeight="1" x14ac:dyDescent="0.25">
      <c r="A19" s="128" t="s">
        <v>681</v>
      </c>
      <c r="B19" s="132">
        <v>69552.509999999995</v>
      </c>
    </row>
    <row r="20" spans="1:2" ht="14.45" customHeight="1" x14ac:dyDescent="0.25">
      <c r="A20" s="128" t="s">
        <v>682</v>
      </c>
      <c r="B20" s="132">
        <v>196.73</v>
      </c>
    </row>
    <row r="21" spans="1:2" ht="14.45" customHeight="1" x14ac:dyDescent="0.25">
      <c r="A21" s="128" t="s">
        <v>683</v>
      </c>
      <c r="B21" s="132">
        <v>2562693.0099999998</v>
      </c>
    </row>
    <row r="22" spans="1:2" ht="14.45" customHeight="1" x14ac:dyDescent="0.25">
      <c r="A22" s="128" t="s">
        <v>447</v>
      </c>
      <c r="B22" s="132">
        <v>13463.779999999999</v>
      </c>
    </row>
    <row r="23" spans="1:2" ht="14.45" customHeight="1" x14ac:dyDescent="0.25">
      <c r="A23" s="128" t="s">
        <v>445</v>
      </c>
      <c r="B23" s="132">
        <v>231141.24</v>
      </c>
    </row>
    <row r="24" spans="1:2" ht="14.45" customHeight="1" x14ac:dyDescent="0.25">
      <c r="A24" s="128" t="s">
        <v>684</v>
      </c>
      <c r="B24" s="132">
        <v>900</v>
      </c>
    </row>
    <row r="25" spans="1:2" ht="14.45" customHeight="1" x14ac:dyDescent="0.25">
      <c r="A25" s="128" t="s">
        <v>685</v>
      </c>
      <c r="B25" s="132">
        <v>1540</v>
      </c>
    </row>
    <row r="26" spans="1:2" ht="14.45" customHeight="1" x14ac:dyDescent="0.25">
      <c r="A26" s="128" t="s">
        <v>686</v>
      </c>
      <c r="B26" s="132">
        <v>49320</v>
      </c>
    </row>
    <row r="27" spans="1:2" ht="14.45" customHeight="1" x14ac:dyDescent="0.25">
      <c r="A27" s="128" t="s">
        <v>687</v>
      </c>
      <c r="B27" s="133">
        <v>2000</v>
      </c>
    </row>
    <row r="28" spans="1:2" x14ac:dyDescent="0.25">
      <c r="A28" s="128" t="s">
        <v>449</v>
      </c>
      <c r="B28" s="133">
        <v>1430.9499999999998</v>
      </c>
    </row>
    <row r="29" spans="1:2" x14ac:dyDescent="0.25">
      <c r="A29" s="128" t="s">
        <v>688</v>
      </c>
      <c r="B29" s="133">
        <v>4906.91</v>
      </c>
    </row>
    <row r="30" spans="1:2" x14ac:dyDescent="0.25">
      <c r="A30" s="128" t="s">
        <v>689</v>
      </c>
      <c r="B30" s="133">
        <v>7238.49</v>
      </c>
    </row>
    <row r="31" spans="1:2" x14ac:dyDescent="0.25">
      <c r="A31" s="128" t="s">
        <v>690</v>
      </c>
      <c r="B31" s="133">
        <v>11432.5</v>
      </c>
    </row>
    <row r="32" spans="1:2" x14ac:dyDescent="0.25">
      <c r="A32" s="128" t="s">
        <v>691</v>
      </c>
      <c r="B32" s="133">
        <v>166313.72999999998</v>
      </c>
    </row>
    <row r="33" spans="1:3" x14ac:dyDescent="0.25">
      <c r="A33" s="109"/>
      <c r="B33" s="125"/>
    </row>
    <row r="34" spans="1:3" ht="20.25" x14ac:dyDescent="0.55000000000000004">
      <c r="A34" s="110" t="s">
        <v>450</v>
      </c>
      <c r="C34" s="110" t="s">
        <v>693</v>
      </c>
    </row>
    <row r="35" spans="1:3" x14ac:dyDescent="0.25">
      <c r="A35" s="122" t="s">
        <v>451</v>
      </c>
      <c r="B35" s="134">
        <v>91845.92</v>
      </c>
      <c r="C35" s="136">
        <v>991288.33000000019</v>
      </c>
    </row>
    <row r="36" spans="1:3" x14ac:dyDescent="0.25">
      <c r="A36" s="123" t="s">
        <v>452</v>
      </c>
      <c r="B36" s="134">
        <v>1576.13</v>
      </c>
    </row>
    <row r="37" spans="1:3" x14ac:dyDescent="0.25">
      <c r="A37" s="122" t="s">
        <v>672</v>
      </c>
      <c r="B37" s="134">
        <v>43401</v>
      </c>
    </row>
    <row r="38" spans="1:3" x14ac:dyDescent="0.25">
      <c r="A38" s="122" t="s">
        <v>673</v>
      </c>
      <c r="B38" s="134">
        <v>833389.08000000007</v>
      </c>
    </row>
    <row r="39" spans="1:3" x14ac:dyDescent="0.25">
      <c r="A39" s="122" t="s">
        <v>674</v>
      </c>
      <c r="B39" s="134">
        <v>280.79999999999995</v>
      </c>
    </row>
    <row r="40" spans="1:3" x14ac:dyDescent="0.25">
      <c r="A40" s="122" t="s">
        <v>675</v>
      </c>
      <c r="B40" s="134">
        <v>20795.400000000001</v>
      </c>
    </row>
    <row r="41" spans="1:3" ht="16.5" thickBot="1" x14ac:dyDescent="0.3">
      <c r="A41" s="111" t="s">
        <v>2</v>
      </c>
      <c r="B41" s="127">
        <f>SUM(B4:B40)</f>
        <v>4958021.6900000004</v>
      </c>
      <c r="C41" s="138">
        <v>4958021.6900000004</v>
      </c>
    </row>
    <row r="42" spans="1:3" ht="15.75" thickTop="1" x14ac:dyDescent="0.25">
      <c r="A42" s="109"/>
      <c r="B42" s="125"/>
    </row>
    <row r="43" spans="1:3" x14ac:dyDescent="0.25">
      <c r="A43" s="109"/>
      <c r="B43" s="125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F2009-F645-4246-90D6-5DCF925CED95}">
  <dimension ref="A3:E274"/>
  <sheetViews>
    <sheetView workbookViewId="0">
      <selection activeCell="G29" sqref="G29"/>
    </sheetView>
  </sheetViews>
  <sheetFormatPr defaultRowHeight="15" x14ac:dyDescent="0.25"/>
  <cols>
    <col min="1" max="1" width="33" bestFit="1" customWidth="1"/>
    <col min="2" max="2" width="14.7109375" bestFit="1" customWidth="1"/>
    <col min="3" max="3" width="9.7109375" bestFit="1" customWidth="1"/>
    <col min="4" max="5" width="11.28515625" bestFit="1" customWidth="1"/>
  </cols>
  <sheetData>
    <row r="3" spans="1:5" x14ac:dyDescent="0.25">
      <c r="A3" t="s">
        <v>360</v>
      </c>
      <c r="B3" t="s">
        <v>361</v>
      </c>
    </row>
    <row r="4" spans="1:5" x14ac:dyDescent="0.25">
      <c r="A4" t="s">
        <v>333</v>
      </c>
      <c r="B4" t="s">
        <v>41</v>
      </c>
      <c r="C4" t="s">
        <v>42</v>
      </c>
      <c r="D4" t="s">
        <v>196</v>
      </c>
      <c r="E4" t="s">
        <v>192</v>
      </c>
    </row>
    <row r="5" spans="1:5" x14ac:dyDescent="0.25">
      <c r="A5" s="64" t="s">
        <v>197</v>
      </c>
      <c r="B5" s="100"/>
      <c r="C5" s="100"/>
      <c r="D5" s="100">
        <v>77.61</v>
      </c>
      <c r="E5" s="100">
        <v>77.61</v>
      </c>
    </row>
    <row r="6" spans="1:5" x14ac:dyDescent="0.25">
      <c r="A6" s="64" t="s">
        <v>48</v>
      </c>
      <c r="B6" s="100">
        <v>117.8</v>
      </c>
      <c r="C6" s="100"/>
      <c r="D6" s="100">
        <v>114</v>
      </c>
      <c r="E6" s="100">
        <v>231.8</v>
      </c>
    </row>
    <row r="7" spans="1:5" x14ac:dyDescent="0.25">
      <c r="A7" s="64" t="s">
        <v>198</v>
      </c>
      <c r="B7" s="100">
        <v>142.88</v>
      </c>
      <c r="C7" s="100"/>
      <c r="D7" s="100"/>
      <c r="E7" s="100">
        <v>142.88</v>
      </c>
    </row>
    <row r="8" spans="1:5" x14ac:dyDescent="0.25">
      <c r="A8" s="64" t="s">
        <v>199</v>
      </c>
      <c r="B8" s="100"/>
      <c r="C8" s="100">
        <v>1577.54</v>
      </c>
      <c r="D8" s="100">
        <v>775.95</v>
      </c>
      <c r="E8" s="100">
        <v>2353.4899999999998</v>
      </c>
    </row>
    <row r="9" spans="1:5" x14ac:dyDescent="0.25">
      <c r="A9" s="64" t="s">
        <v>49</v>
      </c>
      <c r="B9" s="100"/>
      <c r="C9" s="100">
        <v>562.02</v>
      </c>
      <c r="D9" s="100">
        <v>1250</v>
      </c>
      <c r="E9" s="100">
        <v>1812.02</v>
      </c>
    </row>
    <row r="10" spans="1:5" x14ac:dyDescent="0.25">
      <c r="A10" s="64" t="s">
        <v>200</v>
      </c>
      <c r="B10" s="100"/>
      <c r="C10" s="100"/>
      <c r="D10" s="100">
        <v>60.28</v>
      </c>
      <c r="E10" s="100">
        <v>60.28</v>
      </c>
    </row>
    <row r="11" spans="1:5" x14ac:dyDescent="0.25">
      <c r="A11" s="64" t="s">
        <v>50</v>
      </c>
      <c r="B11" s="100">
        <v>1061.18</v>
      </c>
      <c r="C11" s="100">
        <v>1713.34</v>
      </c>
      <c r="D11" s="100">
        <v>5571.31</v>
      </c>
      <c r="E11" s="100">
        <v>8345.83</v>
      </c>
    </row>
    <row r="12" spans="1:5" x14ac:dyDescent="0.25">
      <c r="A12" s="64" t="s">
        <v>201</v>
      </c>
      <c r="B12" s="100"/>
      <c r="C12" s="100">
        <v>266.97000000000003</v>
      </c>
      <c r="D12" s="100">
        <v>147.63999999999999</v>
      </c>
      <c r="E12" s="100">
        <v>414.61</v>
      </c>
    </row>
    <row r="13" spans="1:5" x14ac:dyDescent="0.25">
      <c r="A13" s="64" t="s">
        <v>202</v>
      </c>
      <c r="B13" s="100">
        <v>1699.49</v>
      </c>
      <c r="C13" s="100">
        <v>737.01</v>
      </c>
      <c r="D13" s="100">
        <v>5995</v>
      </c>
      <c r="E13" s="100">
        <v>8431.5</v>
      </c>
    </row>
    <row r="14" spans="1:5" x14ac:dyDescent="0.25">
      <c r="A14" s="64" t="s">
        <v>334</v>
      </c>
      <c r="B14" s="100"/>
      <c r="C14" s="100"/>
      <c r="D14" s="100">
        <v>19621.830000000002</v>
      </c>
      <c r="E14" s="100">
        <v>19621.830000000002</v>
      </c>
    </row>
    <row r="15" spans="1:5" x14ac:dyDescent="0.25">
      <c r="A15" s="64" t="s">
        <v>51</v>
      </c>
      <c r="B15" s="100">
        <v>15.14</v>
      </c>
      <c r="C15" s="100">
        <v>488.94</v>
      </c>
      <c r="D15" s="100">
        <v>3930.54</v>
      </c>
      <c r="E15" s="100">
        <v>4434.62</v>
      </c>
    </row>
    <row r="16" spans="1:5" x14ac:dyDescent="0.25">
      <c r="A16" s="64" t="s">
        <v>335</v>
      </c>
      <c r="B16" s="100">
        <v>301</v>
      </c>
      <c r="C16" s="100"/>
      <c r="D16" s="100">
        <v>347</v>
      </c>
      <c r="E16" s="100">
        <v>648</v>
      </c>
    </row>
    <row r="17" spans="1:5" x14ac:dyDescent="0.25">
      <c r="A17" s="64" t="s">
        <v>52</v>
      </c>
      <c r="B17" s="100">
        <v>4443.1400000000003</v>
      </c>
      <c r="C17" s="100">
        <v>2181.1799999999998</v>
      </c>
      <c r="D17" s="100">
        <v>5848.17</v>
      </c>
      <c r="E17" s="100">
        <v>12472.49</v>
      </c>
    </row>
    <row r="18" spans="1:5" x14ac:dyDescent="0.25">
      <c r="A18" s="64" t="s">
        <v>53</v>
      </c>
      <c r="B18" s="100">
        <v>28036.82</v>
      </c>
      <c r="C18" s="100"/>
      <c r="D18" s="100">
        <v>10292.450000000001</v>
      </c>
      <c r="E18" s="100">
        <v>38329.270000000004</v>
      </c>
    </row>
    <row r="19" spans="1:5" x14ac:dyDescent="0.25">
      <c r="A19" s="64" t="s">
        <v>54</v>
      </c>
      <c r="B19" s="100">
        <v>7392.88</v>
      </c>
      <c r="C19" s="100">
        <v>23734.73</v>
      </c>
      <c r="D19" s="100">
        <v>12575.83</v>
      </c>
      <c r="E19" s="100">
        <v>43703.44</v>
      </c>
    </row>
    <row r="20" spans="1:5" x14ac:dyDescent="0.25">
      <c r="A20" s="64" t="s">
        <v>203</v>
      </c>
      <c r="B20" s="100">
        <v>563.1</v>
      </c>
      <c r="C20" s="100">
        <v>17262.87</v>
      </c>
      <c r="D20" s="100">
        <v>6230.09</v>
      </c>
      <c r="E20" s="100">
        <v>24056.059999999998</v>
      </c>
    </row>
    <row r="21" spans="1:5" x14ac:dyDescent="0.25">
      <c r="A21" s="64" t="s">
        <v>204</v>
      </c>
      <c r="B21" s="100"/>
      <c r="C21" s="100">
        <v>218.93</v>
      </c>
      <c r="D21" s="100">
        <v>315.45999999999998</v>
      </c>
      <c r="E21" s="100">
        <v>534.39</v>
      </c>
    </row>
    <row r="22" spans="1:5" x14ac:dyDescent="0.25">
      <c r="A22" s="64" t="s">
        <v>205</v>
      </c>
      <c r="B22" s="100"/>
      <c r="C22" s="100">
        <v>115.53</v>
      </c>
      <c r="D22" s="100"/>
      <c r="E22" s="100">
        <v>115.53</v>
      </c>
    </row>
    <row r="23" spans="1:5" x14ac:dyDescent="0.25">
      <c r="A23" s="64" t="s">
        <v>55</v>
      </c>
      <c r="B23" s="100"/>
      <c r="C23" s="100">
        <v>50400</v>
      </c>
      <c r="D23" s="100"/>
      <c r="E23" s="100">
        <v>50400</v>
      </c>
    </row>
    <row r="24" spans="1:5" x14ac:dyDescent="0.25">
      <c r="A24" s="64" t="s">
        <v>56</v>
      </c>
      <c r="B24" s="100">
        <v>3210.99</v>
      </c>
      <c r="C24" s="100">
        <v>7161.27</v>
      </c>
      <c r="D24" s="100">
        <v>2270.4</v>
      </c>
      <c r="E24" s="100">
        <v>12642.66</v>
      </c>
    </row>
    <row r="25" spans="1:5" x14ac:dyDescent="0.25">
      <c r="A25" s="64" t="s">
        <v>57</v>
      </c>
      <c r="B25" s="100">
        <v>1025</v>
      </c>
      <c r="C25" s="100"/>
      <c r="D25" s="100">
        <v>7563</v>
      </c>
      <c r="E25" s="100">
        <v>8588</v>
      </c>
    </row>
    <row r="26" spans="1:5" x14ac:dyDescent="0.25">
      <c r="A26" s="64" t="s">
        <v>206</v>
      </c>
      <c r="B26" s="100">
        <v>617.95000000000005</v>
      </c>
      <c r="C26" s="100">
        <v>175</v>
      </c>
      <c r="D26" s="100">
        <v>2016.38</v>
      </c>
      <c r="E26" s="100">
        <v>2809.33</v>
      </c>
    </row>
    <row r="27" spans="1:5" x14ac:dyDescent="0.25">
      <c r="A27" s="64" t="s">
        <v>207</v>
      </c>
      <c r="B27" s="100">
        <v>7028.85</v>
      </c>
      <c r="C27" s="100">
        <v>2807.82</v>
      </c>
      <c r="D27" s="100">
        <v>2036.92</v>
      </c>
      <c r="E27" s="100">
        <v>11873.59</v>
      </c>
    </row>
    <row r="28" spans="1:5" x14ac:dyDescent="0.25">
      <c r="A28" s="64" t="s">
        <v>208</v>
      </c>
      <c r="B28" s="100">
        <v>7278.75</v>
      </c>
      <c r="C28" s="100">
        <v>1416.02</v>
      </c>
      <c r="D28" s="100">
        <v>5492.15</v>
      </c>
      <c r="E28" s="100">
        <v>14186.92</v>
      </c>
    </row>
    <row r="29" spans="1:5" x14ac:dyDescent="0.25">
      <c r="A29" s="64" t="s">
        <v>209</v>
      </c>
      <c r="B29" s="100">
        <v>12169</v>
      </c>
      <c r="C29" s="100">
        <v>141.80000000000001</v>
      </c>
      <c r="D29" s="100">
        <v>324.95</v>
      </c>
      <c r="E29" s="100">
        <v>12635.75</v>
      </c>
    </row>
    <row r="30" spans="1:5" x14ac:dyDescent="0.25">
      <c r="A30" s="64" t="s">
        <v>58</v>
      </c>
      <c r="B30" s="100">
        <v>3949.21</v>
      </c>
      <c r="C30" s="100"/>
      <c r="D30" s="100"/>
      <c r="E30" s="100">
        <v>3949.21</v>
      </c>
    </row>
    <row r="31" spans="1:5" x14ac:dyDescent="0.25">
      <c r="A31" s="64" t="s">
        <v>210</v>
      </c>
      <c r="B31" s="100">
        <v>754.15</v>
      </c>
      <c r="C31" s="100"/>
      <c r="D31" s="100"/>
      <c r="E31" s="100">
        <v>754.15</v>
      </c>
    </row>
    <row r="32" spans="1:5" x14ac:dyDescent="0.25">
      <c r="A32" s="64" t="s">
        <v>59</v>
      </c>
      <c r="B32" s="100"/>
      <c r="C32" s="100">
        <v>8.94</v>
      </c>
      <c r="D32" s="100"/>
      <c r="E32" s="100">
        <v>8.94</v>
      </c>
    </row>
    <row r="33" spans="1:5" x14ac:dyDescent="0.25">
      <c r="A33" s="64" t="s">
        <v>211</v>
      </c>
      <c r="B33" s="100"/>
      <c r="C33" s="100">
        <v>8.94</v>
      </c>
      <c r="D33" s="100"/>
      <c r="E33" s="100">
        <v>8.94</v>
      </c>
    </row>
    <row r="34" spans="1:5" x14ac:dyDescent="0.25">
      <c r="A34" s="64" t="s">
        <v>212</v>
      </c>
      <c r="B34" s="100"/>
      <c r="C34" s="100">
        <v>8.94</v>
      </c>
      <c r="D34" s="100">
        <v>121.73</v>
      </c>
      <c r="E34" s="100">
        <v>130.67000000000002</v>
      </c>
    </row>
    <row r="35" spans="1:5" x14ac:dyDescent="0.25">
      <c r="A35" s="64" t="s">
        <v>213</v>
      </c>
      <c r="B35" s="100">
        <v>3948.44</v>
      </c>
      <c r="C35" s="100"/>
      <c r="D35" s="100">
        <v>493.15</v>
      </c>
      <c r="E35" s="100">
        <v>4441.59</v>
      </c>
    </row>
    <row r="36" spans="1:5" x14ac:dyDescent="0.25">
      <c r="A36" s="64" t="s">
        <v>214</v>
      </c>
      <c r="B36" s="100">
        <v>633.15</v>
      </c>
      <c r="C36" s="100"/>
      <c r="D36" s="100">
        <v>389</v>
      </c>
      <c r="E36" s="100">
        <v>1022.15</v>
      </c>
    </row>
    <row r="37" spans="1:5" x14ac:dyDescent="0.25">
      <c r="A37" s="64" t="s">
        <v>336</v>
      </c>
      <c r="B37" s="100"/>
      <c r="C37" s="100">
        <v>90.73</v>
      </c>
      <c r="D37" s="100"/>
      <c r="E37" s="100">
        <v>90.73</v>
      </c>
    </row>
    <row r="38" spans="1:5" x14ac:dyDescent="0.25">
      <c r="A38" s="64" t="s">
        <v>215</v>
      </c>
      <c r="B38" s="100">
        <v>16926.05</v>
      </c>
      <c r="C38" s="100">
        <v>5254.05</v>
      </c>
      <c r="D38" s="100"/>
      <c r="E38" s="100">
        <v>22180.1</v>
      </c>
    </row>
    <row r="39" spans="1:5" x14ac:dyDescent="0.25">
      <c r="A39" s="64" t="s">
        <v>216</v>
      </c>
      <c r="B39" s="100"/>
      <c r="C39" s="100">
        <v>15.14</v>
      </c>
      <c r="D39" s="100"/>
      <c r="E39" s="100">
        <v>15.14</v>
      </c>
    </row>
    <row r="40" spans="1:5" x14ac:dyDescent="0.25">
      <c r="A40" s="64" t="s">
        <v>217</v>
      </c>
      <c r="B40" s="100">
        <v>13455.33</v>
      </c>
      <c r="C40" s="100">
        <v>59.01</v>
      </c>
      <c r="D40" s="100">
        <v>3000</v>
      </c>
      <c r="E40" s="100">
        <v>16514.34</v>
      </c>
    </row>
    <row r="41" spans="1:5" x14ac:dyDescent="0.25">
      <c r="A41" s="64" t="s">
        <v>218</v>
      </c>
      <c r="B41" s="100">
        <v>15.14</v>
      </c>
      <c r="C41" s="100">
        <v>90.87</v>
      </c>
      <c r="D41" s="100">
        <v>9807.07</v>
      </c>
      <c r="E41" s="100">
        <v>9913.08</v>
      </c>
    </row>
    <row r="42" spans="1:5" x14ac:dyDescent="0.25">
      <c r="A42" s="64" t="s">
        <v>337</v>
      </c>
      <c r="B42" s="100"/>
      <c r="C42" s="100">
        <v>33.74</v>
      </c>
      <c r="D42" s="100"/>
      <c r="E42" s="100">
        <v>33.74</v>
      </c>
    </row>
    <row r="43" spans="1:5" x14ac:dyDescent="0.25">
      <c r="A43" s="64" t="s">
        <v>60</v>
      </c>
      <c r="B43" s="100">
        <v>53.22</v>
      </c>
      <c r="C43" s="100"/>
      <c r="D43" s="100"/>
      <c r="E43" s="100">
        <v>53.22</v>
      </c>
    </row>
    <row r="44" spans="1:5" x14ac:dyDescent="0.25">
      <c r="A44" s="64" t="s">
        <v>61</v>
      </c>
      <c r="B44" s="100"/>
      <c r="C44" s="100"/>
      <c r="D44" s="100">
        <v>10000</v>
      </c>
      <c r="E44" s="100">
        <v>10000</v>
      </c>
    </row>
    <row r="45" spans="1:5" x14ac:dyDescent="0.25">
      <c r="A45" s="64" t="s">
        <v>62</v>
      </c>
      <c r="B45" s="100">
        <v>1154.81</v>
      </c>
      <c r="C45" s="100">
        <v>1743.38</v>
      </c>
      <c r="D45" s="100">
        <v>2555.17</v>
      </c>
      <c r="E45" s="100">
        <v>5453.3600000000006</v>
      </c>
    </row>
    <row r="46" spans="1:5" x14ac:dyDescent="0.25">
      <c r="A46" s="64" t="s">
        <v>219</v>
      </c>
      <c r="B46" s="100"/>
      <c r="C46" s="100"/>
      <c r="D46" s="100">
        <v>4125</v>
      </c>
      <c r="E46" s="100">
        <v>4125</v>
      </c>
    </row>
    <row r="47" spans="1:5" x14ac:dyDescent="0.25">
      <c r="A47" s="64" t="s">
        <v>63</v>
      </c>
      <c r="B47" s="100">
        <v>32873.599999999999</v>
      </c>
      <c r="C47" s="100">
        <v>51511.21</v>
      </c>
      <c r="D47" s="100">
        <v>23351.94</v>
      </c>
      <c r="E47" s="100">
        <v>107736.75</v>
      </c>
    </row>
    <row r="48" spans="1:5" x14ac:dyDescent="0.25">
      <c r="A48" s="64" t="s">
        <v>64</v>
      </c>
      <c r="B48" s="100">
        <v>2222.5300000000002</v>
      </c>
      <c r="C48" s="100">
        <v>25656</v>
      </c>
      <c r="D48" s="100">
        <v>86200.99</v>
      </c>
      <c r="E48" s="100">
        <v>114079.52</v>
      </c>
    </row>
    <row r="49" spans="1:5" x14ac:dyDescent="0.25">
      <c r="A49" s="64" t="s">
        <v>220</v>
      </c>
      <c r="B49" s="100">
        <v>2500</v>
      </c>
      <c r="C49" s="100">
        <v>196.65</v>
      </c>
      <c r="D49" s="100">
        <v>456.43</v>
      </c>
      <c r="E49" s="100">
        <v>3153.08</v>
      </c>
    </row>
    <row r="50" spans="1:5" x14ac:dyDescent="0.25">
      <c r="A50" s="64" t="s">
        <v>221</v>
      </c>
      <c r="B50" s="100">
        <v>8089.78</v>
      </c>
      <c r="C50" s="100">
        <v>586</v>
      </c>
      <c r="D50" s="100">
        <v>81983.990000000005</v>
      </c>
      <c r="E50" s="100">
        <v>90659.77</v>
      </c>
    </row>
    <row r="51" spans="1:5" x14ac:dyDescent="0.25">
      <c r="A51" s="64" t="s">
        <v>222</v>
      </c>
      <c r="B51" s="100"/>
      <c r="C51" s="100"/>
      <c r="D51" s="100">
        <v>319.5</v>
      </c>
      <c r="E51" s="100">
        <v>319.5</v>
      </c>
    </row>
    <row r="52" spans="1:5" x14ac:dyDescent="0.25">
      <c r="A52" s="64" t="s">
        <v>65</v>
      </c>
      <c r="B52" s="100"/>
      <c r="C52" s="100">
        <v>4418.71</v>
      </c>
      <c r="D52" s="100"/>
      <c r="E52" s="100">
        <v>4418.71</v>
      </c>
    </row>
    <row r="53" spans="1:5" x14ac:dyDescent="0.25">
      <c r="A53" s="64" t="s">
        <v>223</v>
      </c>
      <c r="B53" s="100">
        <v>316.8</v>
      </c>
      <c r="C53" s="100">
        <v>70.849999999999994</v>
      </c>
      <c r="D53" s="100">
        <v>1302</v>
      </c>
      <c r="E53" s="100">
        <v>1689.65</v>
      </c>
    </row>
    <row r="54" spans="1:5" x14ac:dyDescent="0.25">
      <c r="A54" s="64" t="s">
        <v>224</v>
      </c>
      <c r="B54" s="100">
        <v>393</v>
      </c>
      <c r="C54" s="100"/>
      <c r="D54" s="100">
        <v>2925</v>
      </c>
      <c r="E54" s="100">
        <v>3318</v>
      </c>
    </row>
    <row r="55" spans="1:5" x14ac:dyDescent="0.25">
      <c r="A55" s="64" t="s">
        <v>225</v>
      </c>
      <c r="B55" s="100">
        <v>30</v>
      </c>
      <c r="C55" s="100">
        <v>30</v>
      </c>
      <c r="D55" s="100">
        <v>591.16999999999996</v>
      </c>
      <c r="E55" s="100">
        <v>651.16999999999996</v>
      </c>
    </row>
    <row r="56" spans="1:5" x14ac:dyDescent="0.25">
      <c r="A56" s="64" t="s">
        <v>226</v>
      </c>
      <c r="B56" s="100">
        <v>36</v>
      </c>
      <c r="C56" s="100">
        <v>36</v>
      </c>
      <c r="D56" s="100">
        <v>10611</v>
      </c>
      <c r="E56" s="100">
        <v>10683</v>
      </c>
    </row>
    <row r="57" spans="1:5" x14ac:dyDescent="0.25">
      <c r="A57" s="64" t="s">
        <v>66</v>
      </c>
      <c r="B57" s="100">
        <v>46</v>
      </c>
      <c r="C57" s="100">
        <v>2322.85</v>
      </c>
      <c r="D57" s="100">
        <v>3624.35</v>
      </c>
      <c r="E57" s="100">
        <v>5993.2</v>
      </c>
    </row>
    <row r="58" spans="1:5" x14ac:dyDescent="0.25">
      <c r="A58" s="64" t="s">
        <v>67</v>
      </c>
      <c r="B58" s="100">
        <v>427.78</v>
      </c>
      <c r="C58" s="100">
        <v>110247.4</v>
      </c>
      <c r="D58" s="100">
        <v>9558.5</v>
      </c>
      <c r="E58" s="100">
        <v>120233.68</v>
      </c>
    </row>
    <row r="59" spans="1:5" x14ac:dyDescent="0.25">
      <c r="A59" s="64" t="s">
        <v>68</v>
      </c>
      <c r="B59" s="100"/>
      <c r="C59" s="100">
        <v>11237.02</v>
      </c>
      <c r="D59" s="100"/>
      <c r="E59" s="100">
        <v>11237.02</v>
      </c>
    </row>
    <row r="60" spans="1:5" x14ac:dyDescent="0.25">
      <c r="A60" s="64" t="s">
        <v>227</v>
      </c>
      <c r="B60" s="100"/>
      <c r="C60" s="100">
        <v>158.4</v>
      </c>
      <c r="D60" s="100">
        <v>101.03</v>
      </c>
      <c r="E60" s="100">
        <v>259.43</v>
      </c>
    </row>
    <row r="61" spans="1:5" x14ac:dyDescent="0.25">
      <c r="A61" s="64" t="s">
        <v>69</v>
      </c>
      <c r="B61" s="100">
        <v>44026.6</v>
      </c>
      <c r="C61" s="100">
        <v>4202</v>
      </c>
      <c r="D61" s="100">
        <v>49338.559999999998</v>
      </c>
      <c r="E61" s="100">
        <v>97567.16</v>
      </c>
    </row>
    <row r="62" spans="1:5" x14ac:dyDescent="0.25">
      <c r="A62" s="64" t="s">
        <v>70</v>
      </c>
      <c r="B62" s="100">
        <v>346.48</v>
      </c>
      <c r="C62" s="100">
        <v>386.83</v>
      </c>
      <c r="D62" s="100">
        <v>2221.29</v>
      </c>
      <c r="E62" s="100">
        <v>2954.6</v>
      </c>
    </row>
    <row r="63" spans="1:5" x14ac:dyDescent="0.25">
      <c r="A63" s="64" t="s">
        <v>71</v>
      </c>
      <c r="B63" s="100">
        <v>185</v>
      </c>
      <c r="C63" s="100">
        <v>1312.02</v>
      </c>
      <c r="D63" s="100">
        <v>1054.25</v>
      </c>
      <c r="E63" s="100">
        <v>2551.27</v>
      </c>
    </row>
    <row r="64" spans="1:5" x14ac:dyDescent="0.25">
      <c r="A64" s="64" t="s">
        <v>228</v>
      </c>
      <c r="B64" s="100"/>
      <c r="C64" s="100"/>
      <c r="D64" s="100">
        <v>10.55</v>
      </c>
      <c r="E64" s="100">
        <v>10.55</v>
      </c>
    </row>
    <row r="65" spans="1:5" x14ac:dyDescent="0.25">
      <c r="A65" s="64" t="s">
        <v>72</v>
      </c>
      <c r="B65" s="100">
        <v>4873.0600000000004</v>
      </c>
      <c r="C65" s="100">
        <v>9877.26</v>
      </c>
      <c r="D65" s="100">
        <v>3317.68</v>
      </c>
      <c r="E65" s="100">
        <v>18068</v>
      </c>
    </row>
    <row r="66" spans="1:5" x14ac:dyDescent="0.25">
      <c r="A66" s="64" t="s">
        <v>73</v>
      </c>
      <c r="B66" s="100">
        <v>635</v>
      </c>
      <c r="C66" s="100"/>
      <c r="D66" s="100">
        <v>1282.07</v>
      </c>
      <c r="E66" s="100">
        <v>1917.07</v>
      </c>
    </row>
    <row r="67" spans="1:5" x14ac:dyDescent="0.25">
      <c r="A67" s="64" t="s">
        <v>74</v>
      </c>
      <c r="B67" s="100"/>
      <c r="C67" s="100">
        <v>1009.4</v>
      </c>
      <c r="D67" s="100"/>
      <c r="E67" s="100">
        <v>1009.4</v>
      </c>
    </row>
    <row r="68" spans="1:5" x14ac:dyDescent="0.25">
      <c r="A68" s="64" t="s">
        <v>75</v>
      </c>
      <c r="B68" s="100"/>
      <c r="C68" s="100">
        <v>212.56</v>
      </c>
      <c r="D68" s="100"/>
      <c r="E68" s="100">
        <v>212.56</v>
      </c>
    </row>
    <row r="69" spans="1:5" x14ac:dyDescent="0.25">
      <c r="A69" s="64" t="s">
        <v>76</v>
      </c>
      <c r="B69" s="100"/>
      <c r="C69" s="100"/>
      <c r="D69" s="100">
        <v>3283.01</v>
      </c>
      <c r="E69" s="100">
        <v>3283.01</v>
      </c>
    </row>
    <row r="70" spans="1:5" x14ac:dyDescent="0.25">
      <c r="A70" s="64" t="s">
        <v>229</v>
      </c>
      <c r="B70" s="100"/>
      <c r="C70" s="100"/>
      <c r="D70" s="100">
        <v>15.14</v>
      </c>
      <c r="E70" s="100">
        <v>15.14</v>
      </c>
    </row>
    <row r="71" spans="1:5" x14ac:dyDescent="0.25">
      <c r="A71" s="64" t="s">
        <v>230</v>
      </c>
      <c r="B71" s="100">
        <v>198</v>
      </c>
      <c r="C71" s="100">
        <v>396</v>
      </c>
      <c r="D71" s="100">
        <v>285</v>
      </c>
      <c r="E71" s="100">
        <v>879</v>
      </c>
    </row>
    <row r="72" spans="1:5" x14ac:dyDescent="0.25">
      <c r="A72" s="64" t="s">
        <v>77</v>
      </c>
      <c r="B72" s="100"/>
      <c r="C72" s="100"/>
      <c r="D72" s="100">
        <v>6008.94</v>
      </c>
      <c r="E72" s="100">
        <v>6008.94</v>
      </c>
    </row>
    <row r="73" spans="1:5" x14ac:dyDescent="0.25">
      <c r="A73" s="64" t="s">
        <v>78</v>
      </c>
      <c r="B73" s="100"/>
      <c r="C73" s="100"/>
      <c r="D73" s="100">
        <v>1930.92</v>
      </c>
      <c r="E73" s="100">
        <v>1930.92</v>
      </c>
    </row>
    <row r="74" spans="1:5" x14ac:dyDescent="0.25">
      <c r="A74" s="64" t="s">
        <v>231</v>
      </c>
      <c r="B74" s="100">
        <v>234.99</v>
      </c>
      <c r="C74" s="100"/>
      <c r="D74" s="100">
        <v>430</v>
      </c>
      <c r="E74" s="100">
        <v>664.99</v>
      </c>
    </row>
    <row r="75" spans="1:5" x14ac:dyDescent="0.25">
      <c r="A75" s="64" t="s">
        <v>338</v>
      </c>
      <c r="B75" s="100">
        <v>558.54</v>
      </c>
      <c r="C75" s="100"/>
      <c r="D75" s="100">
        <v>3338.47</v>
      </c>
      <c r="E75" s="100">
        <v>3897.0099999999998</v>
      </c>
    </row>
    <row r="76" spans="1:5" x14ac:dyDescent="0.25">
      <c r="A76" s="64" t="s">
        <v>79</v>
      </c>
      <c r="B76" s="100">
        <v>172.11</v>
      </c>
      <c r="C76" s="100"/>
      <c r="D76" s="100">
        <v>12478.5</v>
      </c>
      <c r="E76" s="100">
        <v>12650.61</v>
      </c>
    </row>
    <row r="77" spans="1:5" x14ac:dyDescent="0.25">
      <c r="A77" s="64" t="s">
        <v>232</v>
      </c>
      <c r="B77" s="100"/>
      <c r="C77" s="100"/>
      <c r="D77" s="100">
        <v>6.2</v>
      </c>
      <c r="E77" s="100">
        <v>6.2</v>
      </c>
    </row>
    <row r="78" spans="1:5" x14ac:dyDescent="0.25">
      <c r="A78" s="64" t="s">
        <v>233</v>
      </c>
      <c r="B78" s="100"/>
      <c r="C78" s="100">
        <v>139.94</v>
      </c>
      <c r="D78" s="100">
        <v>-139.94</v>
      </c>
      <c r="E78" s="100">
        <v>0</v>
      </c>
    </row>
    <row r="79" spans="1:5" x14ac:dyDescent="0.25">
      <c r="A79" s="64" t="s">
        <v>234</v>
      </c>
      <c r="B79" s="100">
        <v>4862.3900000000003</v>
      </c>
      <c r="C79" s="100">
        <v>129</v>
      </c>
      <c r="D79" s="100">
        <v>3083.2</v>
      </c>
      <c r="E79" s="100">
        <v>8074.59</v>
      </c>
    </row>
    <row r="80" spans="1:5" x14ac:dyDescent="0.25">
      <c r="A80" s="64" t="s">
        <v>235</v>
      </c>
      <c r="B80" s="100"/>
      <c r="C80" s="100"/>
      <c r="D80" s="100">
        <v>51.6</v>
      </c>
      <c r="E80" s="100">
        <v>51.6</v>
      </c>
    </row>
    <row r="81" spans="1:5" x14ac:dyDescent="0.25">
      <c r="A81" s="64" t="s">
        <v>80</v>
      </c>
      <c r="B81" s="100"/>
      <c r="C81" s="100"/>
      <c r="D81" s="100">
        <v>197.84</v>
      </c>
      <c r="E81" s="100">
        <v>197.84</v>
      </c>
    </row>
    <row r="82" spans="1:5" x14ac:dyDescent="0.25">
      <c r="A82" s="64" t="s">
        <v>236</v>
      </c>
      <c r="B82" s="100"/>
      <c r="C82" s="100">
        <v>438.9</v>
      </c>
      <c r="D82" s="100"/>
      <c r="E82" s="100">
        <v>438.9</v>
      </c>
    </row>
    <row r="83" spans="1:5" x14ac:dyDescent="0.25">
      <c r="A83" s="64" t="s">
        <v>237</v>
      </c>
      <c r="B83" s="100"/>
      <c r="C83" s="100"/>
      <c r="D83" s="100">
        <v>364.99</v>
      </c>
      <c r="E83" s="100">
        <v>364.99</v>
      </c>
    </row>
    <row r="84" spans="1:5" x14ac:dyDescent="0.25">
      <c r="A84" s="64" t="s">
        <v>238</v>
      </c>
      <c r="B84" s="100"/>
      <c r="C84" s="100">
        <v>411.74</v>
      </c>
      <c r="D84" s="100">
        <v>15000</v>
      </c>
      <c r="E84" s="100">
        <v>15411.74</v>
      </c>
    </row>
    <row r="85" spans="1:5" x14ac:dyDescent="0.25">
      <c r="A85" s="64" t="s">
        <v>239</v>
      </c>
      <c r="B85" s="100">
        <v>4994.13</v>
      </c>
      <c r="C85" s="100">
        <v>602.1</v>
      </c>
      <c r="D85" s="100">
        <v>705.9</v>
      </c>
      <c r="E85" s="100">
        <v>6302.13</v>
      </c>
    </row>
    <row r="86" spans="1:5" x14ac:dyDescent="0.25">
      <c r="A86" s="64" t="s">
        <v>81</v>
      </c>
      <c r="B86" s="100"/>
      <c r="C86" s="100">
        <v>528.57000000000005</v>
      </c>
      <c r="D86" s="100">
        <v>1852.26</v>
      </c>
      <c r="E86" s="100">
        <v>2380.83</v>
      </c>
    </row>
    <row r="87" spans="1:5" x14ac:dyDescent="0.25">
      <c r="A87" s="64" t="s">
        <v>339</v>
      </c>
      <c r="B87" s="100"/>
      <c r="C87" s="100">
        <v>2237.12</v>
      </c>
      <c r="D87" s="100"/>
      <c r="E87" s="100">
        <v>2237.12</v>
      </c>
    </row>
    <row r="88" spans="1:5" x14ac:dyDescent="0.25">
      <c r="A88" s="64" t="s">
        <v>240</v>
      </c>
      <c r="B88" s="100"/>
      <c r="C88" s="100"/>
      <c r="D88" s="100">
        <v>10552.81</v>
      </c>
      <c r="E88" s="100">
        <v>10552.81</v>
      </c>
    </row>
    <row r="89" spans="1:5" x14ac:dyDescent="0.25">
      <c r="A89" s="64" t="s">
        <v>82</v>
      </c>
      <c r="B89" s="100"/>
      <c r="C89" s="100">
        <v>1470</v>
      </c>
      <c r="D89" s="100">
        <v>4050</v>
      </c>
      <c r="E89" s="100">
        <v>5520</v>
      </c>
    </row>
    <row r="90" spans="1:5" x14ac:dyDescent="0.25">
      <c r="A90" s="64" t="s">
        <v>83</v>
      </c>
      <c r="B90" s="100"/>
      <c r="C90" s="100"/>
      <c r="D90" s="100">
        <v>3605</v>
      </c>
      <c r="E90" s="100">
        <v>3605</v>
      </c>
    </row>
    <row r="91" spans="1:5" x14ac:dyDescent="0.25">
      <c r="A91" s="64" t="s">
        <v>241</v>
      </c>
      <c r="B91" s="100">
        <v>2358.81</v>
      </c>
      <c r="C91" s="100">
        <v>123.02</v>
      </c>
      <c r="D91" s="100">
        <v>373.2</v>
      </c>
      <c r="E91" s="100">
        <v>2855.0299999999997</v>
      </c>
    </row>
    <row r="92" spans="1:5" x14ac:dyDescent="0.25">
      <c r="A92" s="64" t="s">
        <v>340</v>
      </c>
      <c r="B92" s="100">
        <v>1500</v>
      </c>
      <c r="C92" s="100">
        <v>8276.7800000000007</v>
      </c>
      <c r="D92" s="100"/>
      <c r="E92" s="100">
        <v>9776.7800000000007</v>
      </c>
    </row>
    <row r="93" spans="1:5" x14ac:dyDescent="0.25">
      <c r="A93" s="64" t="s">
        <v>84</v>
      </c>
      <c r="B93" s="100">
        <v>3942.08</v>
      </c>
      <c r="C93" s="100">
        <v>67757.460000000006</v>
      </c>
      <c r="D93" s="100">
        <v>115178</v>
      </c>
      <c r="E93" s="100">
        <v>186877.54</v>
      </c>
    </row>
    <row r="94" spans="1:5" x14ac:dyDescent="0.25">
      <c r="A94" s="64" t="s">
        <v>242</v>
      </c>
      <c r="B94" s="100"/>
      <c r="C94" s="100"/>
      <c r="D94" s="100">
        <v>17895.189999999999</v>
      </c>
      <c r="E94" s="100">
        <v>17895.189999999999</v>
      </c>
    </row>
    <row r="95" spans="1:5" x14ac:dyDescent="0.25">
      <c r="A95" s="64" t="s">
        <v>243</v>
      </c>
      <c r="B95" s="100">
        <v>20335.27</v>
      </c>
      <c r="C95" s="100">
        <v>13684.24</v>
      </c>
      <c r="D95" s="100">
        <v>11201.99</v>
      </c>
      <c r="E95" s="100">
        <v>45221.5</v>
      </c>
    </row>
    <row r="96" spans="1:5" x14ac:dyDescent="0.25">
      <c r="A96" s="64" t="s">
        <v>85</v>
      </c>
      <c r="B96" s="100">
        <v>1479.34</v>
      </c>
      <c r="C96" s="100">
        <v>928.31</v>
      </c>
      <c r="D96" s="100">
        <v>196.2</v>
      </c>
      <c r="E96" s="100">
        <v>2603.8499999999995</v>
      </c>
    </row>
    <row r="97" spans="1:5" x14ac:dyDescent="0.25">
      <c r="A97" s="64" t="s">
        <v>86</v>
      </c>
      <c r="B97" s="100"/>
      <c r="C97" s="100"/>
      <c r="D97" s="100">
        <v>15.14</v>
      </c>
      <c r="E97" s="100">
        <v>15.14</v>
      </c>
    </row>
    <row r="98" spans="1:5" x14ac:dyDescent="0.25">
      <c r="A98" s="64" t="s">
        <v>341</v>
      </c>
      <c r="B98" s="100"/>
      <c r="C98" s="100"/>
      <c r="D98" s="100">
        <v>8.94</v>
      </c>
      <c r="E98" s="100">
        <v>8.94</v>
      </c>
    </row>
    <row r="99" spans="1:5" x14ac:dyDescent="0.25">
      <c r="A99" s="64" t="s">
        <v>87</v>
      </c>
      <c r="B99" s="100">
        <v>8.94</v>
      </c>
      <c r="C99" s="100"/>
      <c r="D99" s="100"/>
      <c r="E99" s="100">
        <v>8.94</v>
      </c>
    </row>
    <row r="100" spans="1:5" x14ac:dyDescent="0.25">
      <c r="A100" s="64" t="s">
        <v>88</v>
      </c>
      <c r="B100" s="100">
        <v>841.25</v>
      </c>
      <c r="C100" s="100">
        <v>98.14</v>
      </c>
      <c r="D100" s="100">
        <v>7841.31</v>
      </c>
      <c r="E100" s="100">
        <v>8780.7000000000007</v>
      </c>
    </row>
    <row r="101" spans="1:5" x14ac:dyDescent="0.25">
      <c r="A101" s="64" t="s">
        <v>89</v>
      </c>
      <c r="B101" s="100">
        <v>24757.5</v>
      </c>
      <c r="C101" s="100">
        <v>182.07</v>
      </c>
      <c r="D101" s="100">
        <v>17632.7</v>
      </c>
      <c r="E101" s="100">
        <v>42572.270000000004</v>
      </c>
    </row>
    <row r="102" spans="1:5" x14ac:dyDescent="0.25">
      <c r="A102" s="64" t="s">
        <v>342</v>
      </c>
      <c r="B102" s="100"/>
      <c r="C102" s="100">
        <v>19000.05</v>
      </c>
      <c r="D102" s="100"/>
      <c r="E102" s="100">
        <v>19000.05</v>
      </c>
    </row>
    <row r="103" spans="1:5" x14ac:dyDescent="0.25">
      <c r="A103" s="64" t="s">
        <v>244</v>
      </c>
      <c r="B103" s="100">
        <v>279.8</v>
      </c>
      <c r="C103" s="100">
        <v>240</v>
      </c>
      <c r="D103" s="100">
        <v>292</v>
      </c>
      <c r="E103" s="100">
        <v>811.8</v>
      </c>
    </row>
    <row r="104" spans="1:5" x14ac:dyDescent="0.25">
      <c r="A104" s="64" t="s">
        <v>245</v>
      </c>
      <c r="B104" s="100">
        <v>33047</v>
      </c>
      <c r="C104" s="100"/>
      <c r="D104" s="100"/>
      <c r="E104" s="100">
        <v>33047</v>
      </c>
    </row>
    <row r="105" spans="1:5" x14ac:dyDescent="0.25">
      <c r="A105" s="64" t="s">
        <v>343</v>
      </c>
      <c r="B105" s="100"/>
      <c r="C105" s="100"/>
      <c r="D105" s="100">
        <v>627.65</v>
      </c>
      <c r="E105" s="100">
        <v>627.65</v>
      </c>
    </row>
    <row r="106" spans="1:5" x14ac:dyDescent="0.25">
      <c r="A106" s="64" t="s">
        <v>246</v>
      </c>
      <c r="B106" s="100">
        <v>20883.169999999998</v>
      </c>
      <c r="C106" s="100"/>
      <c r="D106" s="100"/>
      <c r="E106" s="100">
        <v>20883.169999999998</v>
      </c>
    </row>
    <row r="107" spans="1:5" x14ac:dyDescent="0.25">
      <c r="A107" s="64" t="s">
        <v>90</v>
      </c>
      <c r="B107" s="100">
        <v>828.18</v>
      </c>
      <c r="C107" s="100">
        <v>738.6</v>
      </c>
      <c r="D107" s="100">
        <v>637.71</v>
      </c>
      <c r="E107" s="100">
        <v>2204.4899999999998</v>
      </c>
    </row>
    <row r="108" spans="1:5" x14ac:dyDescent="0.25">
      <c r="A108" s="64" t="s">
        <v>91</v>
      </c>
      <c r="B108" s="100"/>
      <c r="C108" s="100">
        <v>322.99</v>
      </c>
      <c r="D108" s="100">
        <v>93.18</v>
      </c>
      <c r="E108" s="100">
        <v>416.17</v>
      </c>
    </row>
    <row r="109" spans="1:5" x14ac:dyDescent="0.25">
      <c r="A109" s="64" t="s">
        <v>92</v>
      </c>
      <c r="B109" s="100">
        <v>34139.279999999999</v>
      </c>
      <c r="C109" s="100">
        <v>15852.34</v>
      </c>
      <c r="D109" s="100">
        <v>39040.949999999997</v>
      </c>
      <c r="E109" s="100">
        <v>89032.569999999992</v>
      </c>
    </row>
    <row r="110" spans="1:5" x14ac:dyDescent="0.25">
      <c r="A110" s="64" t="s">
        <v>93</v>
      </c>
      <c r="B110" s="100">
        <v>8.94</v>
      </c>
      <c r="C110" s="100"/>
      <c r="D110" s="100"/>
      <c r="E110" s="100">
        <v>8.94</v>
      </c>
    </row>
    <row r="111" spans="1:5" x14ac:dyDescent="0.25">
      <c r="A111" s="64" t="s">
        <v>94</v>
      </c>
      <c r="B111" s="100">
        <v>2389.02</v>
      </c>
      <c r="C111" s="100">
        <v>10556.7</v>
      </c>
      <c r="D111" s="100">
        <v>51103.06</v>
      </c>
      <c r="E111" s="100">
        <v>64048.78</v>
      </c>
    </row>
    <row r="112" spans="1:5" x14ac:dyDescent="0.25">
      <c r="A112" s="64" t="s">
        <v>95</v>
      </c>
      <c r="B112" s="100">
        <v>21500</v>
      </c>
      <c r="C112" s="100"/>
      <c r="D112" s="100"/>
      <c r="E112" s="100">
        <v>21500</v>
      </c>
    </row>
    <row r="113" spans="1:5" x14ac:dyDescent="0.25">
      <c r="A113" s="64" t="s">
        <v>96</v>
      </c>
      <c r="B113" s="100">
        <v>53.52</v>
      </c>
      <c r="C113" s="100">
        <v>234.5</v>
      </c>
      <c r="D113" s="100"/>
      <c r="E113" s="100">
        <v>288.02</v>
      </c>
    </row>
    <row r="114" spans="1:5" x14ac:dyDescent="0.25">
      <c r="A114" s="64" t="s">
        <v>247</v>
      </c>
      <c r="B114" s="100">
        <v>42.34</v>
      </c>
      <c r="C114" s="100"/>
      <c r="D114" s="100"/>
      <c r="E114" s="100">
        <v>42.34</v>
      </c>
    </row>
    <row r="115" spans="1:5" x14ac:dyDescent="0.25">
      <c r="A115" s="64" t="s">
        <v>248</v>
      </c>
      <c r="B115" s="100"/>
      <c r="C115" s="100"/>
      <c r="D115" s="100">
        <v>125.04</v>
      </c>
      <c r="E115" s="100">
        <v>125.04</v>
      </c>
    </row>
    <row r="116" spans="1:5" x14ac:dyDescent="0.25">
      <c r="A116" s="64" t="s">
        <v>249</v>
      </c>
      <c r="B116" s="100">
        <v>980.58</v>
      </c>
      <c r="C116" s="100"/>
      <c r="D116" s="100"/>
      <c r="E116" s="100">
        <v>980.58</v>
      </c>
    </row>
    <row r="117" spans="1:5" x14ac:dyDescent="0.25">
      <c r="A117" s="64" t="s">
        <v>97</v>
      </c>
      <c r="B117" s="100"/>
      <c r="C117" s="100">
        <v>405.33</v>
      </c>
      <c r="D117" s="100">
        <v>3555.77</v>
      </c>
      <c r="E117" s="100">
        <v>3961.1</v>
      </c>
    </row>
    <row r="118" spans="1:5" x14ac:dyDescent="0.25">
      <c r="A118" s="64" t="s">
        <v>250</v>
      </c>
      <c r="B118" s="100">
        <v>2677.98</v>
      </c>
      <c r="C118" s="100">
        <v>2422.3000000000002</v>
      </c>
      <c r="D118" s="100">
        <v>841.56</v>
      </c>
      <c r="E118" s="100">
        <v>5941.84</v>
      </c>
    </row>
    <row r="119" spans="1:5" x14ac:dyDescent="0.25">
      <c r="A119" s="64" t="s">
        <v>98</v>
      </c>
      <c r="B119" s="100">
        <v>1851.75</v>
      </c>
      <c r="C119" s="100"/>
      <c r="D119" s="100">
        <v>24251.75</v>
      </c>
      <c r="E119" s="100">
        <v>26103.5</v>
      </c>
    </row>
    <row r="120" spans="1:5" x14ac:dyDescent="0.25">
      <c r="A120" s="64" t="s">
        <v>99</v>
      </c>
      <c r="B120" s="100"/>
      <c r="C120" s="100"/>
      <c r="D120" s="100">
        <v>53.5</v>
      </c>
      <c r="E120" s="100">
        <v>53.5</v>
      </c>
    </row>
    <row r="121" spans="1:5" x14ac:dyDescent="0.25">
      <c r="A121" s="64" t="s">
        <v>251</v>
      </c>
      <c r="B121" s="100"/>
      <c r="C121" s="100"/>
      <c r="D121" s="100">
        <v>58.55</v>
      </c>
      <c r="E121" s="100">
        <v>58.55</v>
      </c>
    </row>
    <row r="122" spans="1:5" x14ac:dyDescent="0.25">
      <c r="A122" s="64" t="s">
        <v>100</v>
      </c>
      <c r="B122" s="100">
        <v>1632.2</v>
      </c>
      <c r="C122" s="100"/>
      <c r="D122" s="100">
        <v>1043.17</v>
      </c>
      <c r="E122" s="100">
        <v>2675.37</v>
      </c>
    </row>
    <row r="123" spans="1:5" x14ac:dyDescent="0.25">
      <c r="A123" s="64" t="s">
        <v>252</v>
      </c>
      <c r="B123" s="100"/>
      <c r="C123" s="100">
        <v>315</v>
      </c>
      <c r="D123" s="100">
        <v>1690</v>
      </c>
      <c r="E123" s="100">
        <v>2005</v>
      </c>
    </row>
    <row r="124" spans="1:5" x14ac:dyDescent="0.25">
      <c r="A124" s="64" t="s">
        <v>253</v>
      </c>
      <c r="B124" s="100">
        <v>18.91</v>
      </c>
      <c r="C124" s="100"/>
      <c r="D124" s="100"/>
      <c r="E124" s="100">
        <v>18.91</v>
      </c>
    </row>
    <row r="125" spans="1:5" x14ac:dyDescent="0.25">
      <c r="A125" s="64" t="s">
        <v>254</v>
      </c>
      <c r="B125" s="100">
        <v>1399.84</v>
      </c>
      <c r="C125" s="100">
        <v>7482.33</v>
      </c>
      <c r="D125" s="100"/>
      <c r="E125" s="100">
        <v>8882.17</v>
      </c>
    </row>
    <row r="126" spans="1:5" x14ac:dyDescent="0.25">
      <c r="A126" s="64" t="s">
        <v>101</v>
      </c>
      <c r="B126" s="100">
        <v>2825.77</v>
      </c>
      <c r="C126" s="100">
        <v>1787.07</v>
      </c>
      <c r="D126" s="100">
        <v>16331.96</v>
      </c>
      <c r="E126" s="100">
        <v>20944.8</v>
      </c>
    </row>
    <row r="127" spans="1:5" x14ac:dyDescent="0.25">
      <c r="A127" s="64" t="s">
        <v>344</v>
      </c>
      <c r="B127" s="100"/>
      <c r="C127" s="100">
        <v>808.96</v>
      </c>
      <c r="D127" s="100">
        <v>724.17</v>
      </c>
      <c r="E127" s="100">
        <v>1533.13</v>
      </c>
    </row>
    <row r="128" spans="1:5" x14ac:dyDescent="0.25">
      <c r="A128" s="64" t="s">
        <v>102</v>
      </c>
      <c r="B128" s="100">
        <v>3321.16</v>
      </c>
      <c r="C128" s="100">
        <v>1637.02</v>
      </c>
      <c r="D128" s="100">
        <v>8743.9699999999993</v>
      </c>
      <c r="E128" s="100">
        <v>13702.15</v>
      </c>
    </row>
    <row r="129" spans="1:5" x14ac:dyDescent="0.25">
      <c r="A129" s="64" t="s">
        <v>103</v>
      </c>
      <c r="B129" s="100"/>
      <c r="C129" s="100"/>
      <c r="D129" s="100">
        <v>52502.83</v>
      </c>
      <c r="E129" s="100">
        <v>52502.83</v>
      </c>
    </row>
    <row r="130" spans="1:5" x14ac:dyDescent="0.25">
      <c r="A130" s="64" t="s">
        <v>104</v>
      </c>
      <c r="B130" s="100"/>
      <c r="C130" s="100">
        <v>3399</v>
      </c>
      <c r="D130" s="100">
        <v>2640</v>
      </c>
      <c r="E130" s="100">
        <v>6039</v>
      </c>
    </row>
    <row r="131" spans="1:5" x14ac:dyDescent="0.25">
      <c r="A131" s="64" t="s">
        <v>105</v>
      </c>
      <c r="B131" s="100"/>
      <c r="C131" s="100">
        <v>339.28</v>
      </c>
      <c r="D131" s="100"/>
      <c r="E131" s="100">
        <v>339.28</v>
      </c>
    </row>
    <row r="132" spans="1:5" x14ac:dyDescent="0.25">
      <c r="A132" s="64" t="s">
        <v>106</v>
      </c>
      <c r="B132" s="100">
        <v>26691.1</v>
      </c>
      <c r="C132" s="100">
        <v>6104.01</v>
      </c>
      <c r="D132" s="100">
        <v>83001.87</v>
      </c>
      <c r="E132" s="100">
        <v>115796.98</v>
      </c>
    </row>
    <row r="133" spans="1:5" x14ac:dyDescent="0.25">
      <c r="A133" s="64" t="s">
        <v>255</v>
      </c>
      <c r="B133" s="100">
        <v>1485</v>
      </c>
      <c r="C133" s="100">
        <v>522.30999999999995</v>
      </c>
      <c r="D133" s="100">
        <v>149.94</v>
      </c>
      <c r="E133" s="100">
        <v>2157.25</v>
      </c>
    </row>
    <row r="134" spans="1:5" x14ac:dyDescent="0.25">
      <c r="A134" s="64" t="s">
        <v>256</v>
      </c>
      <c r="B134" s="100"/>
      <c r="C134" s="100">
        <v>104</v>
      </c>
      <c r="D134" s="100"/>
      <c r="E134" s="100">
        <v>104</v>
      </c>
    </row>
    <row r="135" spans="1:5" x14ac:dyDescent="0.25">
      <c r="A135" s="64" t="s">
        <v>257</v>
      </c>
      <c r="B135" s="100"/>
      <c r="C135" s="100"/>
      <c r="D135" s="100">
        <v>700</v>
      </c>
      <c r="E135" s="100">
        <v>700</v>
      </c>
    </row>
    <row r="136" spans="1:5" x14ac:dyDescent="0.25">
      <c r="A136" s="64" t="s">
        <v>107</v>
      </c>
      <c r="B136" s="100">
        <v>37093.800000000003</v>
      </c>
      <c r="C136" s="100">
        <v>1440</v>
      </c>
      <c r="D136" s="100">
        <v>11860.56</v>
      </c>
      <c r="E136" s="100">
        <v>50394.36</v>
      </c>
    </row>
    <row r="137" spans="1:5" x14ac:dyDescent="0.25">
      <c r="A137" s="64" t="s">
        <v>108</v>
      </c>
      <c r="B137" s="100">
        <v>1553.13</v>
      </c>
      <c r="C137" s="100">
        <v>4023.51</v>
      </c>
      <c r="D137" s="100">
        <v>9822.17</v>
      </c>
      <c r="E137" s="100">
        <v>15398.810000000001</v>
      </c>
    </row>
    <row r="138" spans="1:5" x14ac:dyDescent="0.25">
      <c r="A138" s="64" t="s">
        <v>109</v>
      </c>
      <c r="B138" s="100">
        <v>442.4</v>
      </c>
      <c r="C138" s="100">
        <v>442.4</v>
      </c>
      <c r="D138" s="100">
        <v>703.56</v>
      </c>
      <c r="E138" s="100">
        <v>1588.36</v>
      </c>
    </row>
    <row r="139" spans="1:5" x14ac:dyDescent="0.25">
      <c r="A139" s="64" t="s">
        <v>258</v>
      </c>
      <c r="B139" s="100">
        <v>52.81</v>
      </c>
      <c r="C139" s="100">
        <v>506</v>
      </c>
      <c r="D139" s="100"/>
      <c r="E139" s="100">
        <v>558.80999999999995</v>
      </c>
    </row>
    <row r="140" spans="1:5" x14ac:dyDescent="0.25">
      <c r="A140" s="64" t="s">
        <v>259</v>
      </c>
      <c r="B140" s="100"/>
      <c r="C140" s="100">
        <v>6499.95</v>
      </c>
      <c r="D140" s="100">
        <v>54.05</v>
      </c>
      <c r="E140" s="100">
        <v>6554</v>
      </c>
    </row>
    <row r="141" spans="1:5" x14ac:dyDescent="0.25">
      <c r="A141" s="64" t="s">
        <v>260</v>
      </c>
      <c r="B141" s="100">
        <v>1216.08</v>
      </c>
      <c r="C141" s="100"/>
      <c r="D141" s="100">
        <v>5877.92</v>
      </c>
      <c r="E141" s="100">
        <v>7094</v>
      </c>
    </row>
    <row r="142" spans="1:5" x14ac:dyDescent="0.25">
      <c r="A142" s="64" t="s">
        <v>261</v>
      </c>
      <c r="B142" s="100">
        <v>1283.21</v>
      </c>
      <c r="C142" s="100">
        <v>829.4</v>
      </c>
      <c r="D142" s="100">
        <v>134513.41</v>
      </c>
      <c r="E142" s="100">
        <v>136626.01999999999</v>
      </c>
    </row>
    <row r="143" spans="1:5" x14ac:dyDescent="0.25">
      <c r="A143" s="64" t="s">
        <v>262</v>
      </c>
      <c r="B143" s="100"/>
      <c r="C143" s="100">
        <v>181.86</v>
      </c>
      <c r="D143" s="100"/>
      <c r="E143" s="100">
        <v>181.86</v>
      </c>
    </row>
    <row r="144" spans="1:5" x14ac:dyDescent="0.25">
      <c r="A144" s="64" t="s">
        <v>263</v>
      </c>
      <c r="B144" s="100">
        <v>339</v>
      </c>
      <c r="C144" s="100">
        <v>372.1</v>
      </c>
      <c r="D144" s="100">
        <v>2346</v>
      </c>
      <c r="E144" s="100">
        <v>3057.1</v>
      </c>
    </row>
    <row r="145" spans="1:5" x14ac:dyDescent="0.25">
      <c r="A145" s="64" t="s">
        <v>264</v>
      </c>
      <c r="B145" s="100">
        <v>1268.24</v>
      </c>
      <c r="C145" s="100">
        <v>911.44</v>
      </c>
      <c r="D145" s="100">
        <v>375.01</v>
      </c>
      <c r="E145" s="100">
        <v>2554.6900000000005</v>
      </c>
    </row>
    <row r="146" spans="1:5" x14ac:dyDescent="0.25">
      <c r="A146" s="64" t="s">
        <v>110</v>
      </c>
      <c r="B146" s="100"/>
      <c r="C146" s="100">
        <v>1878.75</v>
      </c>
      <c r="D146" s="100"/>
      <c r="E146" s="100">
        <v>1878.75</v>
      </c>
    </row>
    <row r="147" spans="1:5" x14ac:dyDescent="0.25">
      <c r="A147" s="64" t="s">
        <v>111</v>
      </c>
      <c r="B147" s="100">
        <v>7774.51</v>
      </c>
      <c r="C147" s="100">
        <v>4078.99</v>
      </c>
      <c r="D147" s="100">
        <v>19745.55</v>
      </c>
      <c r="E147" s="100">
        <v>31599.05</v>
      </c>
    </row>
    <row r="148" spans="1:5" x14ac:dyDescent="0.25">
      <c r="A148" s="64" t="s">
        <v>112</v>
      </c>
      <c r="B148" s="100">
        <v>21892.84</v>
      </c>
      <c r="C148" s="100">
        <v>5945.12</v>
      </c>
      <c r="D148" s="100">
        <v>7804.42</v>
      </c>
      <c r="E148" s="100">
        <v>35642.379999999997</v>
      </c>
    </row>
    <row r="149" spans="1:5" x14ac:dyDescent="0.25">
      <c r="A149" s="64" t="s">
        <v>265</v>
      </c>
      <c r="B149" s="100">
        <v>577.37</v>
      </c>
      <c r="C149" s="100">
        <v>733</v>
      </c>
      <c r="D149" s="100">
        <v>33.74</v>
      </c>
      <c r="E149" s="100">
        <v>1344.11</v>
      </c>
    </row>
    <row r="150" spans="1:5" x14ac:dyDescent="0.25">
      <c r="A150" s="64" t="s">
        <v>113</v>
      </c>
      <c r="B150" s="100"/>
      <c r="C150" s="100">
        <v>865.58</v>
      </c>
      <c r="D150" s="100">
        <v>6499.32</v>
      </c>
      <c r="E150" s="100">
        <v>7364.9</v>
      </c>
    </row>
    <row r="151" spans="1:5" x14ac:dyDescent="0.25">
      <c r="A151" s="64" t="s">
        <v>266</v>
      </c>
      <c r="B151" s="100">
        <v>1348</v>
      </c>
      <c r="C151" s="100">
        <v>371.6</v>
      </c>
      <c r="D151" s="100">
        <v>5174.4399999999996</v>
      </c>
      <c r="E151" s="100">
        <v>6894.0399999999991</v>
      </c>
    </row>
    <row r="152" spans="1:5" x14ac:dyDescent="0.25">
      <c r="A152" s="64" t="s">
        <v>267</v>
      </c>
      <c r="B152" s="100"/>
      <c r="C152" s="100"/>
      <c r="D152" s="100">
        <v>6260</v>
      </c>
      <c r="E152" s="100">
        <v>6260</v>
      </c>
    </row>
    <row r="153" spans="1:5" x14ac:dyDescent="0.25">
      <c r="A153" s="64" t="s">
        <v>268</v>
      </c>
      <c r="B153" s="100">
        <v>1816.27</v>
      </c>
      <c r="C153" s="100">
        <v>1655.92</v>
      </c>
      <c r="D153" s="100">
        <v>235.9</v>
      </c>
      <c r="E153" s="100">
        <v>3708.09</v>
      </c>
    </row>
    <row r="154" spans="1:5" x14ac:dyDescent="0.25">
      <c r="A154" s="64" t="s">
        <v>269</v>
      </c>
      <c r="B154" s="100"/>
      <c r="C154" s="100">
        <v>793.03</v>
      </c>
      <c r="D154" s="100">
        <v>1013.6</v>
      </c>
      <c r="E154" s="100">
        <v>1806.63</v>
      </c>
    </row>
    <row r="155" spans="1:5" x14ac:dyDescent="0.25">
      <c r="A155" s="64" t="s">
        <v>270</v>
      </c>
      <c r="B155" s="100">
        <v>39.94</v>
      </c>
      <c r="C155" s="100"/>
      <c r="D155" s="100"/>
      <c r="E155" s="100">
        <v>39.94</v>
      </c>
    </row>
    <row r="156" spans="1:5" x14ac:dyDescent="0.25">
      <c r="A156" s="64" t="s">
        <v>271</v>
      </c>
      <c r="B156" s="100"/>
      <c r="C156" s="100">
        <v>974</v>
      </c>
      <c r="D156" s="100">
        <v>159</v>
      </c>
      <c r="E156" s="100">
        <v>1133</v>
      </c>
    </row>
    <row r="157" spans="1:5" x14ac:dyDescent="0.25">
      <c r="A157" s="64" t="s">
        <v>114</v>
      </c>
      <c r="B157" s="100">
        <v>2213.5</v>
      </c>
      <c r="C157" s="100">
        <v>13.2</v>
      </c>
      <c r="D157" s="100"/>
      <c r="E157" s="100">
        <v>2226.6999999999998</v>
      </c>
    </row>
    <row r="158" spans="1:5" x14ac:dyDescent="0.25">
      <c r="A158" s="64" t="s">
        <v>272</v>
      </c>
      <c r="B158" s="100">
        <v>1510.32</v>
      </c>
      <c r="C158" s="100"/>
      <c r="D158" s="100"/>
      <c r="E158" s="100">
        <v>1510.32</v>
      </c>
    </row>
    <row r="159" spans="1:5" x14ac:dyDescent="0.25">
      <c r="A159" s="64" t="s">
        <v>115</v>
      </c>
      <c r="B159" s="100">
        <v>3387.72</v>
      </c>
      <c r="C159" s="100">
        <v>8191.94</v>
      </c>
      <c r="D159" s="100">
        <v>11763.45</v>
      </c>
      <c r="E159" s="100">
        <v>23343.11</v>
      </c>
    </row>
    <row r="160" spans="1:5" x14ac:dyDescent="0.25">
      <c r="A160" s="64" t="s">
        <v>273</v>
      </c>
      <c r="B160" s="100">
        <v>27.8</v>
      </c>
      <c r="C160" s="100">
        <v>708</v>
      </c>
      <c r="D160" s="100"/>
      <c r="E160" s="100">
        <v>735.8</v>
      </c>
    </row>
    <row r="161" spans="1:5" x14ac:dyDescent="0.25">
      <c r="A161" s="64" t="s">
        <v>274</v>
      </c>
      <c r="B161" s="100">
        <v>516</v>
      </c>
      <c r="C161" s="100">
        <v>395</v>
      </c>
      <c r="D161" s="100">
        <v>194.99</v>
      </c>
      <c r="E161" s="100">
        <v>1105.99</v>
      </c>
    </row>
    <row r="162" spans="1:5" x14ac:dyDescent="0.25">
      <c r="A162" s="64" t="s">
        <v>275</v>
      </c>
      <c r="B162" s="100">
        <v>3185</v>
      </c>
      <c r="C162" s="100"/>
      <c r="D162" s="100"/>
      <c r="E162" s="100">
        <v>3185</v>
      </c>
    </row>
    <row r="163" spans="1:5" x14ac:dyDescent="0.25">
      <c r="A163" s="64" t="s">
        <v>276</v>
      </c>
      <c r="B163" s="100">
        <v>329</v>
      </c>
      <c r="C163" s="100">
        <v>329</v>
      </c>
      <c r="D163" s="100"/>
      <c r="E163" s="100">
        <v>658</v>
      </c>
    </row>
    <row r="164" spans="1:5" x14ac:dyDescent="0.25">
      <c r="A164" s="64" t="s">
        <v>277</v>
      </c>
      <c r="B164" s="100"/>
      <c r="C164" s="100"/>
      <c r="D164" s="100">
        <v>2167.06</v>
      </c>
      <c r="E164" s="100">
        <v>2167.06</v>
      </c>
    </row>
    <row r="165" spans="1:5" x14ac:dyDescent="0.25">
      <c r="A165" s="64" t="s">
        <v>278</v>
      </c>
      <c r="B165" s="100">
        <v>180.3</v>
      </c>
      <c r="C165" s="100">
        <v>99</v>
      </c>
      <c r="D165" s="100">
        <v>142</v>
      </c>
      <c r="E165" s="100">
        <v>421.3</v>
      </c>
    </row>
    <row r="166" spans="1:5" x14ac:dyDescent="0.25">
      <c r="A166" s="64" t="s">
        <v>116</v>
      </c>
      <c r="B166" s="100">
        <v>295.99</v>
      </c>
      <c r="C166" s="100"/>
      <c r="D166" s="100">
        <v>2590.75</v>
      </c>
      <c r="E166" s="100">
        <v>2886.74</v>
      </c>
    </row>
    <row r="167" spans="1:5" x14ac:dyDescent="0.25">
      <c r="A167" s="64" t="s">
        <v>279</v>
      </c>
      <c r="B167" s="100"/>
      <c r="C167" s="100"/>
      <c r="D167" s="100">
        <v>2000</v>
      </c>
      <c r="E167" s="100">
        <v>2000</v>
      </c>
    </row>
    <row r="168" spans="1:5" x14ac:dyDescent="0.25">
      <c r="A168" s="64" t="s">
        <v>117</v>
      </c>
      <c r="B168" s="100"/>
      <c r="C168" s="100"/>
      <c r="D168" s="100">
        <v>30</v>
      </c>
      <c r="E168" s="100">
        <v>30</v>
      </c>
    </row>
    <row r="169" spans="1:5" x14ac:dyDescent="0.25">
      <c r="A169" s="64" t="s">
        <v>280</v>
      </c>
      <c r="B169" s="100">
        <v>1747.5</v>
      </c>
      <c r="C169" s="100">
        <v>400</v>
      </c>
      <c r="D169" s="100"/>
      <c r="E169" s="100">
        <v>2147.5</v>
      </c>
    </row>
    <row r="170" spans="1:5" x14ac:dyDescent="0.25">
      <c r="A170" s="64" t="s">
        <v>118</v>
      </c>
      <c r="B170" s="100">
        <v>49.55</v>
      </c>
      <c r="C170" s="100">
        <v>50.86</v>
      </c>
      <c r="D170" s="100">
        <v>50.86</v>
      </c>
      <c r="E170" s="100">
        <v>151.26999999999998</v>
      </c>
    </row>
    <row r="171" spans="1:5" x14ac:dyDescent="0.25">
      <c r="A171" s="64" t="s">
        <v>281</v>
      </c>
      <c r="B171" s="100">
        <v>179.99</v>
      </c>
      <c r="C171" s="100"/>
      <c r="D171" s="100"/>
      <c r="E171" s="100">
        <v>179.99</v>
      </c>
    </row>
    <row r="172" spans="1:5" x14ac:dyDescent="0.25">
      <c r="A172" s="64" t="s">
        <v>282</v>
      </c>
      <c r="B172" s="100">
        <v>708</v>
      </c>
      <c r="C172" s="100"/>
      <c r="D172" s="100"/>
      <c r="E172" s="100">
        <v>708</v>
      </c>
    </row>
    <row r="173" spans="1:5" x14ac:dyDescent="0.25">
      <c r="A173" s="64" t="s">
        <v>119</v>
      </c>
      <c r="B173" s="100"/>
      <c r="C173" s="100">
        <v>9708.42</v>
      </c>
      <c r="D173" s="100"/>
      <c r="E173" s="100">
        <v>9708.42</v>
      </c>
    </row>
    <row r="174" spans="1:5" x14ac:dyDescent="0.25">
      <c r="A174" s="64" t="s">
        <v>345</v>
      </c>
      <c r="B174" s="100">
        <v>295</v>
      </c>
      <c r="C174" s="100">
        <v>108.5</v>
      </c>
      <c r="D174" s="100">
        <v>977</v>
      </c>
      <c r="E174" s="100">
        <v>1380.5</v>
      </c>
    </row>
    <row r="175" spans="1:5" x14ac:dyDescent="0.25">
      <c r="A175" s="64" t="s">
        <v>120</v>
      </c>
      <c r="B175" s="100"/>
      <c r="C175" s="100">
        <v>2354</v>
      </c>
      <c r="D175" s="100">
        <v>5608</v>
      </c>
      <c r="E175" s="100">
        <v>7962</v>
      </c>
    </row>
    <row r="176" spans="1:5" x14ac:dyDescent="0.25">
      <c r="A176" s="64" t="s">
        <v>283</v>
      </c>
      <c r="B176" s="100">
        <v>65.209999999999994</v>
      </c>
      <c r="C176" s="100">
        <v>985.92</v>
      </c>
      <c r="D176" s="100">
        <v>24.08</v>
      </c>
      <c r="E176" s="100">
        <v>1075.2099999999998</v>
      </c>
    </row>
    <row r="177" spans="1:5" x14ac:dyDescent="0.25">
      <c r="A177" s="64" t="s">
        <v>346</v>
      </c>
      <c r="B177" s="100"/>
      <c r="C177" s="100"/>
      <c r="D177" s="100">
        <v>735</v>
      </c>
      <c r="E177" s="100">
        <v>735</v>
      </c>
    </row>
    <row r="178" spans="1:5" x14ac:dyDescent="0.25">
      <c r="A178" s="64" t="s">
        <v>284</v>
      </c>
      <c r="B178" s="100">
        <v>1910</v>
      </c>
      <c r="C178" s="100"/>
      <c r="D178" s="100">
        <v>27.54</v>
      </c>
      <c r="E178" s="100">
        <v>1937.54</v>
      </c>
    </row>
    <row r="179" spans="1:5" x14ac:dyDescent="0.25">
      <c r="A179" s="64" t="s">
        <v>121</v>
      </c>
      <c r="B179" s="100">
        <v>56954.64</v>
      </c>
      <c r="C179" s="100">
        <v>2144.7800000000002</v>
      </c>
      <c r="D179" s="100">
        <v>5178.2700000000004</v>
      </c>
      <c r="E179" s="100">
        <v>64277.69</v>
      </c>
    </row>
    <row r="180" spans="1:5" x14ac:dyDescent="0.25">
      <c r="A180" s="64" t="s">
        <v>122</v>
      </c>
      <c r="B180" s="100"/>
      <c r="C180" s="100">
        <v>39.94</v>
      </c>
      <c r="D180" s="100">
        <v>1400</v>
      </c>
      <c r="E180" s="100">
        <v>1439.94</v>
      </c>
    </row>
    <row r="181" spans="1:5" x14ac:dyDescent="0.25">
      <c r="A181" s="64" t="s">
        <v>123</v>
      </c>
      <c r="B181" s="100">
        <v>3985.83</v>
      </c>
      <c r="C181" s="100">
        <v>46.61</v>
      </c>
      <c r="D181" s="100"/>
      <c r="E181" s="100">
        <v>4032.44</v>
      </c>
    </row>
    <row r="182" spans="1:5" x14ac:dyDescent="0.25">
      <c r="A182" s="64" t="s">
        <v>285</v>
      </c>
      <c r="B182" s="100"/>
      <c r="C182" s="100">
        <v>58.94</v>
      </c>
      <c r="D182" s="100"/>
      <c r="E182" s="100">
        <v>58.94</v>
      </c>
    </row>
    <row r="183" spans="1:5" x14ac:dyDescent="0.25">
      <c r="A183" s="64" t="s">
        <v>286</v>
      </c>
      <c r="B183" s="100"/>
      <c r="C183" s="100">
        <v>8.94</v>
      </c>
      <c r="D183" s="100"/>
      <c r="E183" s="100">
        <v>8.94</v>
      </c>
    </row>
    <row r="184" spans="1:5" x14ac:dyDescent="0.25">
      <c r="A184" s="64" t="s">
        <v>124</v>
      </c>
      <c r="B184" s="100">
        <v>4539.6000000000004</v>
      </c>
      <c r="C184" s="100"/>
      <c r="D184" s="100"/>
      <c r="E184" s="100">
        <v>4539.6000000000004</v>
      </c>
    </row>
    <row r="185" spans="1:5" x14ac:dyDescent="0.25">
      <c r="A185" s="64" t="s">
        <v>347</v>
      </c>
      <c r="B185" s="100">
        <v>8.94</v>
      </c>
      <c r="C185" s="100">
        <v>6.67</v>
      </c>
      <c r="D185" s="100"/>
      <c r="E185" s="100">
        <v>15.61</v>
      </c>
    </row>
    <row r="186" spans="1:5" x14ac:dyDescent="0.25">
      <c r="A186" s="64" t="s">
        <v>348</v>
      </c>
      <c r="B186" s="100"/>
      <c r="C186" s="100"/>
      <c r="D186" s="100">
        <v>286.74</v>
      </c>
      <c r="E186" s="100">
        <v>286.74</v>
      </c>
    </row>
    <row r="187" spans="1:5" x14ac:dyDescent="0.25">
      <c r="A187" s="64" t="s">
        <v>287</v>
      </c>
      <c r="B187" s="100"/>
      <c r="C187" s="100"/>
      <c r="D187" s="100">
        <v>15.14</v>
      </c>
      <c r="E187" s="100">
        <v>15.14</v>
      </c>
    </row>
    <row r="188" spans="1:5" x14ac:dyDescent="0.25">
      <c r="A188" s="64" t="s">
        <v>288</v>
      </c>
      <c r="B188" s="100">
        <v>61.05</v>
      </c>
      <c r="C188" s="100">
        <v>14.23</v>
      </c>
      <c r="D188" s="100"/>
      <c r="E188" s="100">
        <v>75.28</v>
      </c>
    </row>
    <row r="189" spans="1:5" x14ac:dyDescent="0.25">
      <c r="A189" s="64" t="s">
        <v>349</v>
      </c>
      <c r="B189" s="100"/>
      <c r="C189" s="100">
        <v>149</v>
      </c>
      <c r="D189" s="100"/>
      <c r="E189" s="100">
        <v>149</v>
      </c>
    </row>
    <row r="190" spans="1:5" x14ac:dyDescent="0.25">
      <c r="A190" s="64" t="s">
        <v>125</v>
      </c>
      <c r="B190" s="100">
        <v>74.83</v>
      </c>
      <c r="C190" s="100">
        <v>114.11</v>
      </c>
      <c r="D190" s="100">
        <v>61</v>
      </c>
      <c r="E190" s="100">
        <v>249.94</v>
      </c>
    </row>
    <row r="191" spans="1:5" x14ac:dyDescent="0.25">
      <c r="A191" s="64" t="s">
        <v>126</v>
      </c>
      <c r="B191" s="100"/>
      <c r="C191" s="100">
        <v>552.80999999999995</v>
      </c>
      <c r="D191" s="100"/>
      <c r="E191" s="100">
        <v>552.80999999999995</v>
      </c>
    </row>
    <row r="192" spans="1:5" x14ac:dyDescent="0.25">
      <c r="A192" s="64" t="s">
        <v>289</v>
      </c>
      <c r="B192" s="100">
        <v>5975.65</v>
      </c>
      <c r="C192" s="100">
        <v>65</v>
      </c>
      <c r="D192" s="100">
        <v>476.76</v>
      </c>
      <c r="E192" s="100">
        <v>6517.41</v>
      </c>
    </row>
    <row r="193" spans="1:5" x14ac:dyDescent="0.25">
      <c r="A193" s="64" t="s">
        <v>127</v>
      </c>
      <c r="B193" s="100"/>
      <c r="C193" s="100">
        <v>226.14</v>
      </c>
      <c r="D193" s="100">
        <v>52.81</v>
      </c>
      <c r="E193" s="100">
        <v>278.95</v>
      </c>
    </row>
    <row r="194" spans="1:5" x14ac:dyDescent="0.25">
      <c r="A194" s="64" t="s">
        <v>290</v>
      </c>
      <c r="B194" s="100"/>
      <c r="C194" s="100">
        <v>89.29</v>
      </c>
      <c r="D194" s="100">
        <v>726.88</v>
      </c>
      <c r="E194" s="100">
        <v>816.17</v>
      </c>
    </row>
    <row r="195" spans="1:5" x14ac:dyDescent="0.25">
      <c r="A195" s="64" t="s">
        <v>291</v>
      </c>
      <c r="B195" s="100">
        <v>806.25</v>
      </c>
      <c r="C195" s="100">
        <v>1266.25</v>
      </c>
      <c r="D195" s="100">
        <v>635</v>
      </c>
      <c r="E195" s="100">
        <v>2707.5</v>
      </c>
    </row>
    <row r="196" spans="1:5" x14ac:dyDescent="0.25">
      <c r="A196" s="64" t="s">
        <v>128</v>
      </c>
      <c r="B196" s="100">
        <v>93072.89</v>
      </c>
      <c r="C196" s="100">
        <v>28807.16</v>
      </c>
      <c r="D196" s="100">
        <v>16671.88</v>
      </c>
      <c r="E196" s="100">
        <v>138551.93</v>
      </c>
    </row>
    <row r="197" spans="1:5" x14ac:dyDescent="0.25">
      <c r="A197" s="64" t="s">
        <v>129</v>
      </c>
      <c r="B197" s="100">
        <v>839.99</v>
      </c>
      <c r="C197" s="100">
        <v>1182.57</v>
      </c>
      <c r="D197" s="100">
        <v>88403.13</v>
      </c>
      <c r="E197" s="100">
        <v>90425.69</v>
      </c>
    </row>
    <row r="198" spans="1:5" x14ac:dyDescent="0.25">
      <c r="A198" s="64" t="s">
        <v>292</v>
      </c>
      <c r="B198" s="100">
        <v>132</v>
      </c>
      <c r="C198" s="100">
        <v>160</v>
      </c>
      <c r="D198" s="100">
        <v>2463.92</v>
      </c>
      <c r="E198" s="100">
        <v>2755.92</v>
      </c>
    </row>
    <row r="199" spans="1:5" x14ac:dyDescent="0.25">
      <c r="A199" s="64" t="s">
        <v>293</v>
      </c>
      <c r="B199" s="100">
        <v>123.9</v>
      </c>
      <c r="C199" s="100">
        <v>1529</v>
      </c>
      <c r="D199" s="100">
        <v>1350</v>
      </c>
      <c r="E199" s="100">
        <v>3002.9</v>
      </c>
    </row>
    <row r="200" spans="1:5" x14ac:dyDescent="0.25">
      <c r="A200" s="64" t="s">
        <v>294</v>
      </c>
      <c r="B200" s="100">
        <v>275</v>
      </c>
      <c r="C200" s="100"/>
      <c r="D200" s="100"/>
      <c r="E200" s="100">
        <v>275</v>
      </c>
    </row>
    <row r="201" spans="1:5" x14ac:dyDescent="0.25">
      <c r="A201" s="64" t="s">
        <v>295</v>
      </c>
      <c r="B201" s="100">
        <v>363.75</v>
      </c>
      <c r="C201" s="100">
        <v>12800</v>
      </c>
      <c r="D201" s="100"/>
      <c r="E201" s="100">
        <v>13163.75</v>
      </c>
    </row>
    <row r="202" spans="1:5" x14ac:dyDescent="0.25">
      <c r="A202" s="64" t="s">
        <v>296</v>
      </c>
      <c r="B202" s="100">
        <v>69.75</v>
      </c>
      <c r="C202" s="100"/>
      <c r="D202" s="100">
        <v>359.7</v>
      </c>
      <c r="E202" s="100">
        <v>429.45</v>
      </c>
    </row>
    <row r="203" spans="1:5" x14ac:dyDescent="0.25">
      <c r="A203" s="64" t="s">
        <v>297</v>
      </c>
      <c r="B203" s="100"/>
      <c r="C203" s="100">
        <v>907.5</v>
      </c>
      <c r="D203" s="100"/>
      <c r="E203" s="100">
        <v>907.5</v>
      </c>
    </row>
    <row r="204" spans="1:5" x14ac:dyDescent="0.25">
      <c r="A204" s="64" t="s">
        <v>298</v>
      </c>
      <c r="B204" s="100">
        <v>1426.68</v>
      </c>
      <c r="C204" s="100"/>
      <c r="D204" s="100"/>
      <c r="E204" s="100">
        <v>1426.68</v>
      </c>
    </row>
    <row r="205" spans="1:5" x14ac:dyDescent="0.25">
      <c r="A205" s="64" t="s">
        <v>299</v>
      </c>
      <c r="B205" s="100"/>
      <c r="C205" s="100">
        <v>6499</v>
      </c>
      <c r="D205" s="100"/>
      <c r="E205" s="100">
        <v>6499</v>
      </c>
    </row>
    <row r="206" spans="1:5" x14ac:dyDescent="0.25">
      <c r="A206" s="64" t="s">
        <v>130</v>
      </c>
      <c r="B206" s="100"/>
      <c r="C206" s="100">
        <v>1612.5</v>
      </c>
      <c r="D206" s="100">
        <v>600</v>
      </c>
      <c r="E206" s="100">
        <v>2212.5</v>
      </c>
    </row>
    <row r="207" spans="1:5" x14ac:dyDescent="0.25">
      <c r="A207" s="64" t="s">
        <v>300</v>
      </c>
      <c r="B207" s="100"/>
      <c r="C207" s="100"/>
      <c r="D207" s="100">
        <v>843.75</v>
      </c>
      <c r="E207" s="100">
        <v>843.75</v>
      </c>
    </row>
    <row r="208" spans="1:5" x14ac:dyDescent="0.25">
      <c r="A208" s="64" t="s">
        <v>301</v>
      </c>
      <c r="B208" s="100">
        <v>1232.82</v>
      </c>
      <c r="C208" s="100">
        <v>748</v>
      </c>
      <c r="D208" s="100"/>
      <c r="E208" s="100">
        <v>1980.82</v>
      </c>
    </row>
    <row r="209" spans="1:5" x14ac:dyDescent="0.25">
      <c r="A209" s="64" t="s">
        <v>302</v>
      </c>
      <c r="B209" s="100"/>
      <c r="C209" s="100">
        <v>213.33</v>
      </c>
      <c r="D209" s="100"/>
      <c r="E209" s="100">
        <v>213.33</v>
      </c>
    </row>
    <row r="210" spans="1:5" x14ac:dyDescent="0.25">
      <c r="A210" s="64" t="s">
        <v>131</v>
      </c>
      <c r="B210" s="100"/>
      <c r="C210" s="100"/>
      <c r="D210" s="100">
        <v>496.94</v>
      </c>
      <c r="E210" s="100">
        <v>496.94</v>
      </c>
    </row>
    <row r="211" spans="1:5" x14ac:dyDescent="0.25">
      <c r="A211" s="64" t="s">
        <v>132</v>
      </c>
      <c r="B211" s="100"/>
      <c r="C211" s="100"/>
      <c r="D211" s="100">
        <v>171.51</v>
      </c>
      <c r="E211" s="100">
        <v>171.51</v>
      </c>
    </row>
    <row r="212" spans="1:5" x14ac:dyDescent="0.25">
      <c r="A212" s="64" t="s">
        <v>303</v>
      </c>
      <c r="B212" s="100">
        <v>8.94</v>
      </c>
      <c r="C212" s="100">
        <v>890.1</v>
      </c>
      <c r="D212" s="100"/>
      <c r="E212" s="100">
        <v>899.04000000000008</v>
      </c>
    </row>
    <row r="213" spans="1:5" x14ac:dyDescent="0.25">
      <c r="A213" s="64" t="s">
        <v>133</v>
      </c>
      <c r="B213" s="100"/>
      <c r="C213" s="100">
        <v>612.5</v>
      </c>
      <c r="D213" s="100"/>
      <c r="E213" s="100">
        <v>612.5</v>
      </c>
    </row>
    <row r="214" spans="1:5" x14ac:dyDescent="0.25">
      <c r="A214" s="64" t="s">
        <v>304</v>
      </c>
      <c r="B214" s="100"/>
      <c r="C214" s="100">
        <v>2649.6</v>
      </c>
      <c r="D214" s="100"/>
      <c r="E214" s="100">
        <v>2649.6</v>
      </c>
    </row>
    <row r="215" spans="1:5" x14ac:dyDescent="0.25">
      <c r="A215" s="64" t="s">
        <v>305</v>
      </c>
      <c r="B215" s="100"/>
      <c r="C215" s="100">
        <v>8.94</v>
      </c>
      <c r="D215" s="100"/>
      <c r="E215" s="100">
        <v>8.94</v>
      </c>
    </row>
    <row r="216" spans="1:5" x14ac:dyDescent="0.25">
      <c r="A216" s="64" t="s">
        <v>350</v>
      </c>
      <c r="B216" s="100"/>
      <c r="C216" s="100">
        <v>8.94</v>
      </c>
      <c r="D216" s="100"/>
      <c r="E216" s="100">
        <v>8.94</v>
      </c>
    </row>
    <row r="217" spans="1:5" x14ac:dyDescent="0.25">
      <c r="A217" s="64" t="s">
        <v>134</v>
      </c>
      <c r="B217" s="100">
        <v>293.89</v>
      </c>
      <c r="C217" s="100">
        <v>334.95</v>
      </c>
      <c r="D217" s="100">
        <v>36.6</v>
      </c>
      <c r="E217" s="100">
        <v>665.43999999999994</v>
      </c>
    </row>
    <row r="218" spans="1:5" x14ac:dyDescent="0.25">
      <c r="A218" s="64" t="s">
        <v>135</v>
      </c>
      <c r="B218" s="100">
        <v>74.150000000000006</v>
      </c>
      <c r="C218" s="100">
        <v>10200</v>
      </c>
      <c r="D218" s="100"/>
      <c r="E218" s="100">
        <v>10274.15</v>
      </c>
    </row>
    <row r="219" spans="1:5" x14ac:dyDescent="0.25">
      <c r="A219" s="64" t="s">
        <v>136</v>
      </c>
      <c r="B219" s="100"/>
      <c r="C219" s="100">
        <v>275</v>
      </c>
      <c r="D219" s="100">
        <v>2546.23</v>
      </c>
      <c r="E219" s="100">
        <v>2821.23</v>
      </c>
    </row>
    <row r="220" spans="1:5" x14ac:dyDescent="0.25">
      <c r="A220" s="64" t="s">
        <v>306</v>
      </c>
      <c r="B220" s="100"/>
      <c r="C220" s="100"/>
      <c r="D220" s="100">
        <v>139.06</v>
      </c>
      <c r="E220" s="100">
        <v>139.06</v>
      </c>
    </row>
    <row r="221" spans="1:5" x14ac:dyDescent="0.25">
      <c r="A221" s="64" t="s">
        <v>307</v>
      </c>
      <c r="B221" s="100">
        <v>330</v>
      </c>
      <c r="C221" s="100"/>
      <c r="D221" s="100">
        <v>1375</v>
      </c>
      <c r="E221" s="100">
        <v>1705</v>
      </c>
    </row>
    <row r="222" spans="1:5" x14ac:dyDescent="0.25">
      <c r="A222" s="64" t="s">
        <v>137</v>
      </c>
      <c r="B222" s="100">
        <v>30</v>
      </c>
      <c r="C222" s="100"/>
      <c r="D222" s="100"/>
      <c r="E222" s="100">
        <v>30</v>
      </c>
    </row>
    <row r="223" spans="1:5" x14ac:dyDescent="0.25">
      <c r="A223" s="64" t="s">
        <v>308</v>
      </c>
      <c r="B223" s="100">
        <v>406.22</v>
      </c>
      <c r="C223" s="100">
        <v>125.5</v>
      </c>
      <c r="D223" s="100">
        <v>310.63</v>
      </c>
      <c r="E223" s="100">
        <v>842.35</v>
      </c>
    </row>
    <row r="224" spans="1:5" x14ac:dyDescent="0.25">
      <c r="A224" s="64" t="s">
        <v>351</v>
      </c>
      <c r="B224" s="100"/>
      <c r="C224" s="100"/>
      <c r="D224" s="100">
        <v>966.43</v>
      </c>
      <c r="E224" s="100">
        <v>966.43</v>
      </c>
    </row>
    <row r="225" spans="1:5" x14ac:dyDescent="0.25">
      <c r="A225" s="64" t="s">
        <v>138</v>
      </c>
      <c r="B225" s="100"/>
      <c r="C225" s="100">
        <v>5785.28</v>
      </c>
      <c r="D225" s="100">
        <v>848.64</v>
      </c>
      <c r="E225" s="100">
        <v>6633.92</v>
      </c>
    </row>
    <row r="226" spans="1:5" x14ac:dyDescent="0.25">
      <c r="A226" s="64" t="s">
        <v>139</v>
      </c>
      <c r="B226" s="100">
        <v>9994.4699999999993</v>
      </c>
      <c r="C226" s="100">
        <v>4441.0200000000004</v>
      </c>
      <c r="D226" s="100">
        <v>6269.57</v>
      </c>
      <c r="E226" s="100">
        <v>20705.059999999998</v>
      </c>
    </row>
    <row r="227" spans="1:5" x14ac:dyDescent="0.25">
      <c r="A227" s="64" t="s">
        <v>140</v>
      </c>
      <c r="B227" s="100"/>
      <c r="C227" s="100"/>
      <c r="D227" s="100">
        <v>6152.6</v>
      </c>
      <c r="E227" s="100">
        <v>6152.6</v>
      </c>
    </row>
    <row r="228" spans="1:5" x14ac:dyDescent="0.25">
      <c r="A228" s="64" t="s">
        <v>141</v>
      </c>
      <c r="B228" s="100">
        <v>74.150000000000006</v>
      </c>
      <c r="C228" s="100"/>
      <c r="D228" s="100"/>
      <c r="E228" s="100">
        <v>74.150000000000006</v>
      </c>
    </row>
    <row r="229" spans="1:5" x14ac:dyDescent="0.25">
      <c r="A229" s="64" t="s">
        <v>309</v>
      </c>
      <c r="B229" s="100">
        <v>301.25</v>
      </c>
      <c r="C229" s="100"/>
      <c r="D229" s="100"/>
      <c r="E229" s="100">
        <v>301.25</v>
      </c>
    </row>
    <row r="230" spans="1:5" x14ac:dyDescent="0.25">
      <c r="A230" s="64" t="s">
        <v>310</v>
      </c>
      <c r="B230" s="100">
        <v>75</v>
      </c>
      <c r="C230" s="100"/>
      <c r="D230" s="100"/>
      <c r="E230" s="100">
        <v>75</v>
      </c>
    </row>
    <row r="231" spans="1:5" x14ac:dyDescent="0.25">
      <c r="A231" s="64" t="s">
        <v>311</v>
      </c>
      <c r="B231" s="100">
        <v>144.47999999999999</v>
      </c>
      <c r="C231" s="100"/>
      <c r="D231" s="100">
        <v>1200</v>
      </c>
      <c r="E231" s="100">
        <v>1344.48</v>
      </c>
    </row>
    <row r="232" spans="1:5" x14ac:dyDescent="0.25">
      <c r="A232" s="64" t="s">
        <v>142</v>
      </c>
      <c r="B232" s="100">
        <v>437.91</v>
      </c>
      <c r="C232" s="100">
        <v>1924.65</v>
      </c>
      <c r="D232" s="100">
        <v>40</v>
      </c>
      <c r="E232" s="100">
        <v>2402.56</v>
      </c>
    </row>
    <row r="233" spans="1:5" x14ac:dyDescent="0.25">
      <c r="A233" s="64" t="s">
        <v>312</v>
      </c>
      <c r="B233" s="100">
        <v>103</v>
      </c>
      <c r="C233" s="100">
        <v>103</v>
      </c>
      <c r="D233" s="100">
        <v>158.08000000000001</v>
      </c>
      <c r="E233" s="100">
        <v>364.08000000000004</v>
      </c>
    </row>
    <row r="234" spans="1:5" x14ac:dyDescent="0.25">
      <c r="A234" s="64" t="s">
        <v>143</v>
      </c>
      <c r="B234" s="100">
        <v>23200.84</v>
      </c>
      <c r="C234" s="100">
        <v>2855.26</v>
      </c>
      <c r="D234" s="100">
        <v>6893.13</v>
      </c>
      <c r="E234" s="100">
        <v>32949.229999999996</v>
      </c>
    </row>
    <row r="235" spans="1:5" x14ac:dyDescent="0.25">
      <c r="A235" s="64" t="s">
        <v>144</v>
      </c>
      <c r="B235" s="100">
        <v>66</v>
      </c>
      <c r="C235" s="100">
        <v>376.48</v>
      </c>
      <c r="D235" s="100">
        <v>1285.19</v>
      </c>
      <c r="E235" s="100">
        <v>1727.67</v>
      </c>
    </row>
    <row r="236" spans="1:5" x14ac:dyDescent="0.25">
      <c r="A236" s="64" t="s">
        <v>313</v>
      </c>
      <c r="B236" s="100"/>
      <c r="C236" s="100"/>
      <c r="D236" s="100">
        <v>1570.9</v>
      </c>
      <c r="E236" s="100">
        <v>1570.9</v>
      </c>
    </row>
    <row r="237" spans="1:5" x14ac:dyDescent="0.25">
      <c r="A237" s="64" t="s">
        <v>352</v>
      </c>
      <c r="B237" s="100">
        <v>80.599999999999994</v>
      </c>
      <c r="C237" s="100"/>
      <c r="D237" s="100"/>
      <c r="E237" s="100">
        <v>80.599999999999994</v>
      </c>
    </row>
    <row r="238" spans="1:5" x14ac:dyDescent="0.25">
      <c r="A238" s="64" t="s">
        <v>145</v>
      </c>
      <c r="B238" s="100">
        <v>3431.29</v>
      </c>
      <c r="C238" s="100">
        <v>1855.82</v>
      </c>
      <c r="D238" s="100">
        <v>207.64</v>
      </c>
      <c r="E238" s="100">
        <v>5494.75</v>
      </c>
    </row>
    <row r="239" spans="1:5" x14ac:dyDescent="0.25">
      <c r="A239" s="64" t="s">
        <v>353</v>
      </c>
      <c r="B239" s="100"/>
      <c r="C239" s="100">
        <v>12138.13</v>
      </c>
      <c r="D239" s="100">
        <v>1242.6400000000001</v>
      </c>
      <c r="E239" s="100">
        <v>13380.769999999999</v>
      </c>
    </row>
    <row r="240" spans="1:5" x14ac:dyDescent="0.25">
      <c r="A240" s="64" t="s">
        <v>146</v>
      </c>
      <c r="B240" s="100">
        <v>441</v>
      </c>
      <c r="C240" s="100">
        <v>550.79999999999995</v>
      </c>
      <c r="D240" s="100">
        <v>517.6</v>
      </c>
      <c r="E240" s="100">
        <v>1509.4</v>
      </c>
    </row>
    <row r="241" spans="1:5" x14ac:dyDescent="0.25">
      <c r="A241" s="64" t="s">
        <v>147</v>
      </c>
      <c r="B241" s="100">
        <v>40.409999999999997</v>
      </c>
      <c r="C241" s="100"/>
      <c r="D241" s="100"/>
      <c r="E241" s="100">
        <v>40.409999999999997</v>
      </c>
    </row>
    <row r="242" spans="1:5" x14ac:dyDescent="0.25">
      <c r="A242" s="64" t="s">
        <v>148</v>
      </c>
      <c r="B242" s="100">
        <v>80.680000000000007</v>
      </c>
      <c r="C242" s="100">
        <v>1916.24</v>
      </c>
      <c r="D242" s="100">
        <v>15.14</v>
      </c>
      <c r="E242" s="100">
        <v>2012.0600000000002</v>
      </c>
    </row>
    <row r="243" spans="1:5" x14ac:dyDescent="0.25">
      <c r="A243" s="64" t="s">
        <v>314</v>
      </c>
      <c r="B243" s="100"/>
      <c r="C243" s="100">
        <v>4000</v>
      </c>
      <c r="D243" s="100"/>
      <c r="E243" s="100">
        <v>4000</v>
      </c>
    </row>
    <row r="244" spans="1:5" x14ac:dyDescent="0.25">
      <c r="A244" s="64" t="s">
        <v>354</v>
      </c>
      <c r="B244" s="100">
        <v>310</v>
      </c>
      <c r="C244" s="100"/>
      <c r="D244" s="100"/>
      <c r="E244" s="100">
        <v>310</v>
      </c>
    </row>
    <row r="245" spans="1:5" x14ac:dyDescent="0.25">
      <c r="A245" s="64" t="s">
        <v>355</v>
      </c>
      <c r="B245" s="100"/>
      <c r="C245" s="100">
        <v>329.69</v>
      </c>
      <c r="D245" s="100">
        <v>1554.29</v>
      </c>
      <c r="E245" s="100">
        <v>1883.98</v>
      </c>
    </row>
    <row r="246" spans="1:5" x14ac:dyDescent="0.25">
      <c r="A246" s="64" t="s">
        <v>315</v>
      </c>
      <c r="B246" s="100">
        <v>411.14</v>
      </c>
      <c r="C246" s="100">
        <v>-26.25</v>
      </c>
      <c r="D246" s="100"/>
      <c r="E246" s="100">
        <v>384.89</v>
      </c>
    </row>
    <row r="247" spans="1:5" x14ac:dyDescent="0.25">
      <c r="A247" s="64" t="s">
        <v>356</v>
      </c>
      <c r="B247" s="100">
        <v>25652.86</v>
      </c>
      <c r="C247" s="100"/>
      <c r="D247" s="100">
        <v>1087.5</v>
      </c>
      <c r="E247" s="100">
        <v>26740.36</v>
      </c>
    </row>
    <row r="248" spans="1:5" x14ac:dyDescent="0.25">
      <c r="A248" s="64" t="s">
        <v>316</v>
      </c>
      <c r="B248" s="100">
        <v>4025.7</v>
      </c>
      <c r="C248" s="100"/>
      <c r="D248" s="100">
        <v>10854.63</v>
      </c>
      <c r="E248" s="100">
        <v>14880.329999999998</v>
      </c>
    </row>
    <row r="249" spans="1:5" x14ac:dyDescent="0.25">
      <c r="A249" s="64" t="s">
        <v>317</v>
      </c>
      <c r="B249" s="100"/>
      <c r="C249" s="100">
        <v>141.9</v>
      </c>
      <c r="D249" s="100"/>
      <c r="E249" s="100">
        <v>141.9</v>
      </c>
    </row>
    <row r="250" spans="1:5" x14ac:dyDescent="0.25">
      <c r="A250" s="64" t="s">
        <v>149</v>
      </c>
      <c r="B250" s="100">
        <v>42087</v>
      </c>
      <c r="C250" s="100"/>
      <c r="D250" s="100">
        <v>1275</v>
      </c>
      <c r="E250" s="100">
        <v>43362</v>
      </c>
    </row>
    <row r="251" spans="1:5" x14ac:dyDescent="0.25">
      <c r="A251" s="64" t="s">
        <v>357</v>
      </c>
      <c r="B251" s="100">
        <v>-123.47</v>
      </c>
      <c r="C251" s="100">
        <v>803.72</v>
      </c>
      <c r="D251" s="100"/>
      <c r="E251" s="100">
        <v>680.25</v>
      </c>
    </row>
    <row r="252" spans="1:5" x14ac:dyDescent="0.25">
      <c r="A252" s="64" t="s">
        <v>358</v>
      </c>
      <c r="B252" s="100"/>
      <c r="C252" s="100"/>
      <c r="D252" s="100">
        <v>20</v>
      </c>
      <c r="E252" s="100">
        <v>20</v>
      </c>
    </row>
    <row r="253" spans="1:5" x14ac:dyDescent="0.25">
      <c r="A253" s="64" t="s">
        <v>359</v>
      </c>
      <c r="B253" s="100">
        <v>631.16</v>
      </c>
      <c r="C253" s="100">
        <v>26.72</v>
      </c>
      <c r="D253" s="100">
        <v>92.53</v>
      </c>
      <c r="E253" s="100">
        <v>750.41</v>
      </c>
    </row>
    <row r="254" spans="1:5" x14ac:dyDescent="0.25">
      <c r="A254" s="64" t="s">
        <v>150</v>
      </c>
      <c r="B254" s="100">
        <v>907.75</v>
      </c>
      <c r="C254" s="100">
        <v>261.75</v>
      </c>
      <c r="D254" s="100">
        <v>518</v>
      </c>
      <c r="E254" s="100">
        <v>1687.5</v>
      </c>
    </row>
    <row r="255" spans="1:5" x14ac:dyDescent="0.25">
      <c r="A255" s="64" t="s">
        <v>151</v>
      </c>
      <c r="B255" s="100">
        <v>299</v>
      </c>
      <c r="C255" s="100"/>
      <c r="D255" s="100">
        <v>299</v>
      </c>
      <c r="E255" s="100">
        <v>598</v>
      </c>
    </row>
    <row r="256" spans="1:5" x14ac:dyDescent="0.25">
      <c r="A256" s="64" t="s">
        <v>318</v>
      </c>
      <c r="B256" s="100">
        <v>583.63</v>
      </c>
      <c r="C256" s="100">
        <v>1567.93</v>
      </c>
      <c r="D256" s="100">
        <v>6131.66</v>
      </c>
      <c r="E256" s="100">
        <v>8283.2199999999993</v>
      </c>
    </row>
    <row r="257" spans="1:5" x14ac:dyDescent="0.25">
      <c r="A257" s="64" t="s">
        <v>319</v>
      </c>
      <c r="B257" s="100">
        <v>253</v>
      </c>
      <c r="C257" s="100">
        <v>253</v>
      </c>
      <c r="D257" s="100">
        <v>253</v>
      </c>
      <c r="E257" s="100">
        <v>759</v>
      </c>
    </row>
    <row r="258" spans="1:5" x14ac:dyDescent="0.25">
      <c r="A258" s="64" t="s">
        <v>152</v>
      </c>
      <c r="B258" s="100">
        <v>3548.69</v>
      </c>
      <c r="C258" s="100">
        <v>4613.71</v>
      </c>
      <c r="D258" s="100">
        <v>3327.41</v>
      </c>
      <c r="E258" s="100">
        <v>11489.81</v>
      </c>
    </row>
    <row r="259" spans="1:5" x14ac:dyDescent="0.25">
      <c r="A259" s="64" t="s">
        <v>153</v>
      </c>
      <c r="B259" s="100">
        <v>2120</v>
      </c>
      <c r="C259" s="100"/>
      <c r="D259" s="100">
        <v>35484</v>
      </c>
      <c r="E259" s="100">
        <v>37604</v>
      </c>
    </row>
    <row r="260" spans="1:5" x14ac:dyDescent="0.25">
      <c r="A260" s="64" t="s">
        <v>320</v>
      </c>
      <c r="B260" s="100"/>
      <c r="C260" s="100">
        <v>297</v>
      </c>
      <c r="D260" s="100"/>
      <c r="E260" s="100">
        <v>297</v>
      </c>
    </row>
    <row r="261" spans="1:5" x14ac:dyDescent="0.25">
      <c r="A261" s="64" t="s">
        <v>154</v>
      </c>
      <c r="B261" s="100">
        <v>582</v>
      </c>
      <c r="C261" s="100">
        <v>11491.69</v>
      </c>
      <c r="D261" s="100">
        <v>95103.42</v>
      </c>
      <c r="E261" s="100">
        <v>107177.11</v>
      </c>
    </row>
    <row r="262" spans="1:5" x14ac:dyDescent="0.25">
      <c r="A262" s="64" t="s">
        <v>321</v>
      </c>
      <c r="B262" s="100">
        <v>435</v>
      </c>
      <c r="C262" s="100">
        <v>1435.86</v>
      </c>
      <c r="D262" s="100">
        <v>651.80999999999995</v>
      </c>
      <c r="E262" s="100">
        <v>2522.67</v>
      </c>
    </row>
    <row r="263" spans="1:5" x14ac:dyDescent="0.25">
      <c r="A263" s="64" t="s">
        <v>155</v>
      </c>
      <c r="B263" s="100"/>
      <c r="C263" s="100"/>
      <c r="D263" s="100">
        <v>31590</v>
      </c>
      <c r="E263" s="100">
        <v>31590</v>
      </c>
    </row>
    <row r="264" spans="1:5" x14ac:dyDescent="0.25">
      <c r="A264" s="64" t="s">
        <v>156</v>
      </c>
      <c r="B264" s="100">
        <v>6782</v>
      </c>
      <c r="C264" s="100">
        <v>20522</v>
      </c>
      <c r="D264" s="100">
        <v>13547.04</v>
      </c>
      <c r="E264" s="100">
        <v>40851.040000000001</v>
      </c>
    </row>
    <row r="265" spans="1:5" x14ac:dyDescent="0.25">
      <c r="A265" s="64" t="s">
        <v>322</v>
      </c>
      <c r="B265" s="100">
        <v>169.61</v>
      </c>
      <c r="C265" s="100">
        <v>4066.38</v>
      </c>
      <c r="D265" s="100">
        <v>342.54</v>
      </c>
      <c r="E265" s="100">
        <v>4578.53</v>
      </c>
    </row>
    <row r="266" spans="1:5" x14ac:dyDescent="0.25">
      <c r="A266" s="64" t="s">
        <v>323</v>
      </c>
      <c r="B266" s="100">
        <v>2451.13</v>
      </c>
      <c r="C266" s="100"/>
      <c r="D266" s="100">
        <v>37.22</v>
      </c>
      <c r="E266" s="100">
        <v>2488.35</v>
      </c>
    </row>
    <row r="267" spans="1:5" x14ac:dyDescent="0.25">
      <c r="A267" s="64" t="s">
        <v>324</v>
      </c>
      <c r="B267" s="100">
        <v>3160</v>
      </c>
      <c r="C267" s="100"/>
      <c r="D267" s="100">
        <v>572.05999999999995</v>
      </c>
      <c r="E267" s="100">
        <v>3732.06</v>
      </c>
    </row>
    <row r="268" spans="1:5" x14ac:dyDescent="0.25">
      <c r="A268" s="64" t="s">
        <v>325</v>
      </c>
      <c r="B268" s="100"/>
      <c r="C268" s="100">
        <v>1276.1500000000001</v>
      </c>
      <c r="D268" s="100">
        <v>4706.54</v>
      </c>
      <c r="E268" s="100">
        <v>5982.6900000000005</v>
      </c>
    </row>
    <row r="269" spans="1:5" x14ac:dyDescent="0.25">
      <c r="A269" s="64" t="s">
        <v>326</v>
      </c>
      <c r="B269" s="100">
        <v>64.400000000000006</v>
      </c>
      <c r="C269" s="100"/>
      <c r="D269" s="100"/>
      <c r="E269" s="100">
        <v>64.400000000000006</v>
      </c>
    </row>
    <row r="270" spans="1:5" x14ac:dyDescent="0.25">
      <c r="A270" s="64" t="s">
        <v>327</v>
      </c>
      <c r="B270" s="100"/>
      <c r="C270" s="100"/>
      <c r="D270" s="100">
        <v>539.65</v>
      </c>
      <c r="E270" s="100">
        <v>539.65</v>
      </c>
    </row>
    <row r="271" spans="1:5" x14ac:dyDescent="0.25">
      <c r="A271" s="64" t="s">
        <v>328</v>
      </c>
      <c r="B271" s="100"/>
      <c r="C271" s="100">
        <v>291.97000000000003</v>
      </c>
      <c r="D271" s="100">
        <v>903.79</v>
      </c>
      <c r="E271" s="100">
        <v>1195.76</v>
      </c>
    </row>
    <row r="272" spans="1:5" x14ac:dyDescent="0.25">
      <c r="A272" s="64" t="s">
        <v>329</v>
      </c>
      <c r="B272" s="100"/>
      <c r="C272" s="100"/>
      <c r="D272" s="100">
        <v>27.54</v>
      </c>
      <c r="E272" s="100">
        <v>27.54</v>
      </c>
    </row>
    <row r="273" spans="1:5" x14ac:dyDescent="0.25">
      <c r="A273" s="64" t="s">
        <v>157</v>
      </c>
      <c r="B273" s="100"/>
      <c r="C273" s="100">
        <v>547.98</v>
      </c>
      <c r="D273" s="100"/>
      <c r="E273" s="100">
        <v>547.98</v>
      </c>
    </row>
    <row r="274" spans="1:5" x14ac:dyDescent="0.25">
      <c r="A274" s="64" t="s">
        <v>192</v>
      </c>
      <c r="B274" s="100">
        <v>832500.91999999993</v>
      </c>
      <c r="C274" s="100">
        <v>725462.71999999974</v>
      </c>
      <c r="D274" s="100">
        <v>1526926.0399999991</v>
      </c>
      <c r="E274" s="100">
        <v>3084889.68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82CD6-5E45-41EF-A040-B1C58D4A4D58}">
  <dimension ref="A1:C522"/>
  <sheetViews>
    <sheetView workbookViewId="0">
      <selection activeCell="A32" sqref="A32"/>
    </sheetView>
  </sheetViews>
  <sheetFormatPr defaultRowHeight="15" x14ac:dyDescent="0.25"/>
  <cols>
    <col min="1" max="1" width="40.5703125" customWidth="1"/>
    <col min="2" max="2" width="22.140625" customWidth="1"/>
  </cols>
  <sheetData>
    <row r="1" spans="1:3" x14ac:dyDescent="0.25">
      <c r="A1" t="s">
        <v>46</v>
      </c>
      <c r="B1" t="s">
        <v>362</v>
      </c>
      <c r="C1" t="s">
        <v>363</v>
      </c>
    </row>
    <row r="2" spans="1:3" x14ac:dyDescent="0.25">
      <c r="A2" t="s">
        <v>128</v>
      </c>
      <c r="B2" s="104">
        <v>93072.89</v>
      </c>
      <c r="C2" t="s">
        <v>41</v>
      </c>
    </row>
    <row r="3" spans="1:3" x14ac:dyDescent="0.25">
      <c r="A3" t="s">
        <v>121</v>
      </c>
      <c r="B3" s="104">
        <v>56954.64</v>
      </c>
      <c r="C3" t="s">
        <v>41</v>
      </c>
    </row>
    <row r="4" spans="1:3" x14ac:dyDescent="0.25">
      <c r="A4" t="s">
        <v>69</v>
      </c>
      <c r="B4" s="104">
        <v>44026.6</v>
      </c>
      <c r="C4" t="s">
        <v>41</v>
      </c>
    </row>
    <row r="5" spans="1:3" x14ac:dyDescent="0.25">
      <c r="A5" t="s">
        <v>149</v>
      </c>
      <c r="B5" s="104">
        <v>42087</v>
      </c>
      <c r="C5" t="s">
        <v>41</v>
      </c>
    </row>
    <row r="6" spans="1:3" x14ac:dyDescent="0.25">
      <c r="A6" t="s">
        <v>107</v>
      </c>
      <c r="B6" s="104">
        <v>37093.800000000003</v>
      </c>
      <c r="C6" t="s">
        <v>41</v>
      </c>
    </row>
    <row r="7" spans="1:3" x14ac:dyDescent="0.25">
      <c r="A7" t="s">
        <v>92</v>
      </c>
      <c r="B7" s="104">
        <v>34139.279999999999</v>
      </c>
      <c r="C7" t="s">
        <v>41</v>
      </c>
    </row>
    <row r="8" spans="1:3" x14ac:dyDescent="0.25">
      <c r="A8" t="s">
        <v>245</v>
      </c>
      <c r="B8" s="104">
        <v>33047</v>
      </c>
      <c r="C8" t="s">
        <v>41</v>
      </c>
    </row>
    <row r="9" spans="1:3" x14ac:dyDescent="0.25">
      <c r="A9" t="s">
        <v>63</v>
      </c>
      <c r="B9" s="104">
        <v>32873.599999999999</v>
      </c>
      <c r="C9" t="s">
        <v>41</v>
      </c>
    </row>
    <row r="10" spans="1:3" x14ac:dyDescent="0.25">
      <c r="A10" t="s">
        <v>53</v>
      </c>
      <c r="B10" s="104">
        <v>28036.82</v>
      </c>
      <c r="C10" t="s">
        <v>41</v>
      </c>
    </row>
    <row r="11" spans="1:3" x14ac:dyDescent="0.25">
      <c r="A11" t="s">
        <v>106</v>
      </c>
      <c r="B11" s="104">
        <v>26691.1</v>
      </c>
      <c r="C11" t="s">
        <v>41</v>
      </c>
    </row>
    <row r="12" spans="1:3" x14ac:dyDescent="0.25">
      <c r="A12" t="s">
        <v>356</v>
      </c>
      <c r="B12" s="104">
        <v>25652.86</v>
      </c>
      <c r="C12" t="s">
        <v>41</v>
      </c>
    </row>
    <row r="13" spans="1:3" x14ac:dyDescent="0.25">
      <c r="A13" t="s">
        <v>89</v>
      </c>
      <c r="B13" s="104">
        <v>24757.5</v>
      </c>
      <c r="C13" t="s">
        <v>41</v>
      </c>
    </row>
    <row r="14" spans="1:3" x14ac:dyDescent="0.25">
      <c r="A14" t="s">
        <v>143</v>
      </c>
      <c r="B14" s="104">
        <v>23200.84</v>
      </c>
      <c r="C14" t="s">
        <v>41</v>
      </c>
    </row>
    <row r="15" spans="1:3" x14ac:dyDescent="0.25">
      <c r="A15" t="s">
        <v>112</v>
      </c>
      <c r="B15" s="104">
        <v>21892.84</v>
      </c>
      <c r="C15" t="s">
        <v>41</v>
      </c>
    </row>
    <row r="16" spans="1:3" x14ac:dyDescent="0.25">
      <c r="A16" t="s">
        <v>95</v>
      </c>
      <c r="B16" s="104">
        <v>21500</v>
      </c>
      <c r="C16" t="s">
        <v>41</v>
      </c>
    </row>
    <row r="17" spans="1:3" x14ac:dyDescent="0.25">
      <c r="A17" t="s">
        <v>246</v>
      </c>
      <c r="B17" s="104">
        <v>20883.169999999998</v>
      </c>
      <c r="C17" t="s">
        <v>41</v>
      </c>
    </row>
    <row r="18" spans="1:3" x14ac:dyDescent="0.25">
      <c r="A18" t="s">
        <v>243</v>
      </c>
      <c r="B18" s="104">
        <v>20335.27</v>
      </c>
      <c r="C18" t="s">
        <v>41</v>
      </c>
    </row>
    <row r="19" spans="1:3" x14ac:dyDescent="0.25">
      <c r="A19" t="s">
        <v>215</v>
      </c>
      <c r="B19" s="104">
        <v>16926.05</v>
      </c>
      <c r="C19" t="s">
        <v>41</v>
      </c>
    </row>
    <row r="20" spans="1:3" x14ac:dyDescent="0.25">
      <c r="A20" t="s">
        <v>217</v>
      </c>
      <c r="B20" s="104">
        <v>13455.33</v>
      </c>
      <c r="C20" t="s">
        <v>41</v>
      </c>
    </row>
    <row r="21" spans="1:3" x14ac:dyDescent="0.25">
      <c r="A21" t="s">
        <v>209</v>
      </c>
      <c r="B21" s="104">
        <v>12169</v>
      </c>
      <c r="C21" t="s">
        <v>41</v>
      </c>
    </row>
    <row r="22" spans="1:3" x14ac:dyDescent="0.25">
      <c r="A22" t="s">
        <v>139</v>
      </c>
      <c r="B22" s="104">
        <v>9994.4699999999993</v>
      </c>
      <c r="C22" t="s">
        <v>41</v>
      </c>
    </row>
    <row r="23" spans="1:3" x14ac:dyDescent="0.25">
      <c r="A23" t="s">
        <v>221</v>
      </c>
      <c r="B23" s="104">
        <v>8089.78</v>
      </c>
      <c r="C23" t="s">
        <v>41</v>
      </c>
    </row>
    <row r="24" spans="1:3" x14ac:dyDescent="0.25">
      <c r="A24" t="s">
        <v>111</v>
      </c>
      <c r="B24" s="104">
        <v>7774.51</v>
      </c>
      <c r="C24" t="s">
        <v>41</v>
      </c>
    </row>
    <row r="25" spans="1:3" x14ac:dyDescent="0.25">
      <c r="A25" t="s">
        <v>54</v>
      </c>
      <c r="B25" s="104">
        <v>7392.88</v>
      </c>
      <c r="C25" t="s">
        <v>41</v>
      </c>
    </row>
    <row r="26" spans="1:3" x14ac:dyDescent="0.25">
      <c r="A26" t="s">
        <v>208</v>
      </c>
      <c r="B26" s="104">
        <v>7278.75</v>
      </c>
      <c r="C26" t="s">
        <v>41</v>
      </c>
    </row>
    <row r="27" spans="1:3" x14ac:dyDescent="0.25">
      <c r="A27" t="s">
        <v>207</v>
      </c>
      <c r="B27" s="104">
        <v>7028.85</v>
      </c>
      <c r="C27" t="s">
        <v>41</v>
      </c>
    </row>
    <row r="28" spans="1:3" x14ac:dyDescent="0.25">
      <c r="A28" t="s">
        <v>156</v>
      </c>
      <c r="B28" s="104">
        <v>6782</v>
      </c>
      <c r="C28" t="s">
        <v>41</v>
      </c>
    </row>
    <row r="29" spans="1:3" x14ac:dyDescent="0.25">
      <c r="A29" t="s">
        <v>289</v>
      </c>
      <c r="B29" s="104">
        <v>5975.65</v>
      </c>
      <c r="C29" t="s">
        <v>41</v>
      </c>
    </row>
    <row r="30" spans="1:3" x14ac:dyDescent="0.25">
      <c r="A30" t="s">
        <v>239</v>
      </c>
      <c r="B30" s="104">
        <v>4994.13</v>
      </c>
      <c r="C30" t="s">
        <v>41</v>
      </c>
    </row>
    <row r="31" spans="1:3" x14ac:dyDescent="0.25">
      <c r="A31" t="s">
        <v>72</v>
      </c>
      <c r="B31" s="104">
        <v>4873.0600000000004</v>
      </c>
      <c r="C31" t="s">
        <v>41</v>
      </c>
    </row>
    <row r="32" spans="1:3" x14ac:dyDescent="0.25">
      <c r="A32" t="s">
        <v>234</v>
      </c>
      <c r="B32" s="104">
        <v>4862.3900000000003</v>
      </c>
      <c r="C32" t="s">
        <v>41</v>
      </c>
    </row>
    <row r="33" spans="1:3" x14ac:dyDescent="0.25">
      <c r="A33" t="s">
        <v>124</v>
      </c>
      <c r="B33" s="104">
        <v>4539.6000000000004</v>
      </c>
      <c r="C33" t="s">
        <v>41</v>
      </c>
    </row>
    <row r="34" spans="1:3" x14ac:dyDescent="0.25">
      <c r="A34" t="s">
        <v>52</v>
      </c>
      <c r="B34" s="104">
        <v>4443.1400000000003</v>
      </c>
      <c r="C34" t="s">
        <v>41</v>
      </c>
    </row>
    <row r="35" spans="1:3" x14ac:dyDescent="0.25">
      <c r="A35" t="s">
        <v>316</v>
      </c>
      <c r="B35" s="104">
        <v>4025.7</v>
      </c>
      <c r="C35" t="s">
        <v>41</v>
      </c>
    </row>
    <row r="36" spans="1:3" x14ac:dyDescent="0.25">
      <c r="A36" t="s">
        <v>123</v>
      </c>
      <c r="B36" s="104">
        <v>3985.83</v>
      </c>
      <c r="C36" t="s">
        <v>41</v>
      </c>
    </row>
    <row r="37" spans="1:3" x14ac:dyDescent="0.25">
      <c r="A37" t="s">
        <v>58</v>
      </c>
      <c r="B37" s="104">
        <v>3949.21</v>
      </c>
      <c r="C37" t="s">
        <v>41</v>
      </c>
    </row>
    <row r="38" spans="1:3" x14ac:dyDescent="0.25">
      <c r="A38" t="s">
        <v>213</v>
      </c>
      <c r="B38" s="104">
        <v>3948.44</v>
      </c>
      <c r="C38" t="s">
        <v>41</v>
      </c>
    </row>
    <row r="39" spans="1:3" x14ac:dyDescent="0.25">
      <c r="A39" t="s">
        <v>84</v>
      </c>
      <c r="B39" s="104">
        <v>3942.08</v>
      </c>
      <c r="C39" t="s">
        <v>41</v>
      </c>
    </row>
    <row r="40" spans="1:3" x14ac:dyDescent="0.25">
      <c r="A40" t="s">
        <v>152</v>
      </c>
      <c r="B40" s="104">
        <v>3548.69</v>
      </c>
      <c r="C40" t="s">
        <v>41</v>
      </c>
    </row>
    <row r="41" spans="1:3" x14ac:dyDescent="0.25">
      <c r="A41" t="s">
        <v>145</v>
      </c>
      <c r="B41" s="104">
        <v>3431.29</v>
      </c>
      <c r="C41" t="s">
        <v>41</v>
      </c>
    </row>
    <row r="42" spans="1:3" x14ac:dyDescent="0.25">
      <c r="A42" t="s">
        <v>115</v>
      </c>
      <c r="B42" s="104">
        <v>3387.72</v>
      </c>
      <c r="C42" t="s">
        <v>41</v>
      </c>
    </row>
    <row r="43" spans="1:3" x14ac:dyDescent="0.25">
      <c r="A43" t="s">
        <v>102</v>
      </c>
      <c r="B43" s="104">
        <v>3321.16</v>
      </c>
      <c r="C43" t="s">
        <v>41</v>
      </c>
    </row>
    <row r="44" spans="1:3" x14ac:dyDescent="0.25">
      <c r="A44" t="s">
        <v>56</v>
      </c>
      <c r="B44" s="104">
        <v>3210.99</v>
      </c>
      <c r="C44" t="s">
        <v>41</v>
      </c>
    </row>
    <row r="45" spans="1:3" x14ac:dyDescent="0.25">
      <c r="A45" t="s">
        <v>275</v>
      </c>
      <c r="B45" s="104">
        <v>3185</v>
      </c>
      <c r="C45" t="s">
        <v>41</v>
      </c>
    </row>
    <row r="46" spans="1:3" x14ac:dyDescent="0.25">
      <c r="A46" t="s">
        <v>324</v>
      </c>
      <c r="B46" s="104">
        <v>3160</v>
      </c>
      <c r="C46" t="s">
        <v>41</v>
      </c>
    </row>
    <row r="47" spans="1:3" x14ac:dyDescent="0.25">
      <c r="A47" t="s">
        <v>101</v>
      </c>
      <c r="B47" s="104">
        <v>2825.77</v>
      </c>
      <c r="C47" t="s">
        <v>41</v>
      </c>
    </row>
    <row r="48" spans="1:3" x14ac:dyDescent="0.25">
      <c r="A48" t="s">
        <v>250</v>
      </c>
      <c r="B48" s="104">
        <v>2677.98</v>
      </c>
      <c r="C48" t="s">
        <v>41</v>
      </c>
    </row>
    <row r="49" spans="1:3" x14ac:dyDescent="0.25">
      <c r="A49" t="s">
        <v>220</v>
      </c>
      <c r="B49" s="104">
        <v>2500</v>
      </c>
      <c r="C49" t="s">
        <v>41</v>
      </c>
    </row>
    <row r="50" spans="1:3" x14ac:dyDescent="0.25">
      <c r="A50" t="s">
        <v>323</v>
      </c>
      <c r="B50" s="104">
        <v>2451.13</v>
      </c>
      <c r="C50" t="s">
        <v>41</v>
      </c>
    </row>
    <row r="51" spans="1:3" x14ac:dyDescent="0.25">
      <c r="A51" t="s">
        <v>94</v>
      </c>
      <c r="B51" s="104">
        <v>2389.02</v>
      </c>
      <c r="C51" t="s">
        <v>41</v>
      </c>
    </row>
    <row r="52" spans="1:3" x14ac:dyDescent="0.25">
      <c r="A52" t="s">
        <v>241</v>
      </c>
      <c r="B52" s="104">
        <v>2358.81</v>
      </c>
      <c r="C52" t="s">
        <v>41</v>
      </c>
    </row>
    <row r="53" spans="1:3" x14ac:dyDescent="0.25">
      <c r="A53" t="s">
        <v>64</v>
      </c>
      <c r="B53" s="104">
        <v>2222.5300000000002</v>
      </c>
      <c r="C53" t="s">
        <v>41</v>
      </c>
    </row>
    <row r="54" spans="1:3" x14ac:dyDescent="0.25">
      <c r="A54" t="s">
        <v>114</v>
      </c>
      <c r="B54" s="104">
        <v>2213.5</v>
      </c>
      <c r="C54" t="s">
        <v>41</v>
      </c>
    </row>
    <row r="55" spans="1:3" x14ac:dyDescent="0.25">
      <c r="A55" t="s">
        <v>153</v>
      </c>
      <c r="B55" s="104">
        <v>2120</v>
      </c>
      <c r="C55" t="s">
        <v>41</v>
      </c>
    </row>
    <row r="56" spans="1:3" x14ac:dyDescent="0.25">
      <c r="A56" t="s">
        <v>284</v>
      </c>
      <c r="B56" s="104">
        <v>1910</v>
      </c>
      <c r="C56" t="s">
        <v>41</v>
      </c>
    </row>
    <row r="57" spans="1:3" x14ac:dyDescent="0.25">
      <c r="A57" t="s">
        <v>98</v>
      </c>
      <c r="B57" s="104">
        <v>1851.75</v>
      </c>
      <c r="C57" t="s">
        <v>41</v>
      </c>
    </row>
    <row r="58" spans="1:3" x14ac:dyDescent="0.25">
      <c r="A58" t="s">
        <v>268</v>
      </c>
      <c r="B58" s="104">
        <v>1816.27</v>
      </c>
      <c r="C58" t="s">
        <v>41</v>
      </c>
    </row>
    <row r="59" spans="1:3" x14ac:dyDescent="0.25">
      <c r="A59" t="s">
        <v>280</v>
      </c>
      <c r="B59" s="104">
        <v>1747.5</v>
      </c>
      <c r="C59" t="s">
        <v>41</v>
      </c>
    </row>
    <row r="60" spans="1:3" x14ac:dyDescent="0.25">
      <c r="A60" t="s">
        <v>202</v>
      </c>
      <c r="B60" s="104">
        <v>1699.49</v>
      </c>
      <c r="C60" t="s">
        <v>41</v>
      </c>
    </row>
    <row r="61" spans="1:3" x14ac:dyDescent="0.25">
      <c r="A61" t="s">
        <v>100</v>
      </c>
      <c r="B61" s="104">
        <v>1632.2</v>
      </c>
      <c r="C61" t="s">
        <v>41</v>
      </c>
    </row>
    <row r="62" spans="1:3" x14ac:dyDescent="0.25">
      <c r="A62" t="s">
        <v>108</v>
      </c>
      <c r="B62" s="104">
        <v>1553.13</v>
      </c>
      <c r="C62" t="s">
        <v>41</v>
      </c>
    </row>
    <row r="63" spans="1:3" x14ac:dyDescent="0.25">
      <c r="A63" t="s">
        <v>272</v>
      </c>
      <c r="B63" s="104">
        <v>1510.32</v>
      </c>
      <c r="C63" t="s">
        <v>41</v>
      </c>
    </row>
    <row r="64" spans="1:3" x14ac:dyDescent="0.25">
      <c r="A64" t="s">
        <v>340</v>
      </c>
      <c r="B64" s="104">
        <v>1500</v>
      </c>
      <c r="C64" t="s">
        <v>41</v>
      </c>
    </row>
    <row r="65" spans="1:3" x14ac:dyDescent="0.25">
      <c r="A65" t="s">
        <v>255</v>
      </c>
      <c r="B65" s="104">
        <v>1485</v>
      </c>
      <c r="C65" t="s">
        <v>41</v>
      </c>
    </row>
    <row r="66" spans="1:3" x14ac:dyDescent="0.25">
      <c r="A66" t="s">
        <v>85</v>
      </c>
      <c r="B66" s="104">
        <v>1479.34</v>
      </c>
      <c r="C66" t="s">
        <v>41</v>
      </c>
    </row>
    <row r="67" spans="1:3" x14ac:dyDescent="0.25">
      <c r="A67" t="s">
        <v>298</v>
      </c>
      <c r="B67" s="104">
        <v>1426.68</v>
      </c>
      <c r="C67" t="s">
        <v>41</v>
      </c>
    </row>
    <row r="68" spans="1:3" x14ac:dyDescent="0.25">
      <c r="A68" t="s">
        <v>254</v>
      </c>
      <c r="B68" s="104">
        <v>1399.84</v>
      </c>
      <c r="C68" t="s">
        <v>41</v>
      </c>
    </row>
    <row r="69" spans="1:3" x14ac:dyDescent="0.25">
      <c r="A69" t="s">
        <v>266</v>
      </c>
      <c r="B69" s="104">
        <v>1348</v>
      </c>
      <c r="C69" t="s">
        <v>41</v>
      </c>
    </row>
    <row r="70" spans="1:3" x14ac:dyDescent="0.25">
      <c r="A70" t="s">
        <v>261</v>
      </c>
      <c r="B70" s="104">
        <v>1283.21</v>
      </c>
      <c r="C70" t="s">
        <v>41</v>
      </c>
    </row>
    <row r="71" spans="1:3" x14ac:dyDescent="0.25">
      <c r="A71" t="s">
        <v>264</v>
      </c>
      <c r="B71" s="104">
        <v>1268.24</v>
      </c>
      <c r="C71" t="s">
        <v>41</v>
      </c>
    </row>
    <row r="72" spans="1:3" x14ac:dyDescent="0.25">
      <c r="A72" t="s">
        <v>301</v>
      </c>
      <c r="B72" s="104">
        <v>1232.82</v>
      </c>
      <c r="C72" t="s">
        <v>41</v>
      </c>
    </row>
    <row r="73" spans="1:3" x14ac:dyDescent="0.25">
      <c r="A73" t="s">
        <v>260</v>
      </c>
      <c r="B73" s="104">
        <v>1216.08</v>
      </c>
      <c r="C73" t="s">
        <v>41</v>
      </c>
    </row>
    <row r="74" spans="1:3" x14ac:dyDescent="0.25">
      <c r="A74" t="s">
        <v>62</v>
      </c>
      <c r="B74" s="104">
        <v>1154.81</v>
      </c>
      <c r="C74" t="s">
        <v>41</v>
      </c>
    </row>
    <row r="75" spans="1:3" x14ac:dyDescent="0.25">
      <c r="A75" t="s">
        <v>50</v>
      </c>
      <c r="B75" s="104">
        <v>1061.18</v>
      </c>
      <c r="C75" t="s">
        <v>41</v>
      </c>
    </row>
    <row r="76" spans="1:3" x14ac:dyDescent="0.25">
      <c r="A76" t="s">
        <v>57</v>
      </c>
      <c r="B76" s="104">
        <v>1025</v>
      </c>
      <c r="C76" t="s">
        <v>41</v>
      </c>
    </row>
    <row r="77" spans="1:3" x14ac:dyDescent="0.25">
      <c r="A77" t="s">
        <v>249</v>
      </c>
      <c r="B77" s="104">
        <v>980.58</v>
      </c>
      <c r="C77" t="s">
        <v>41</v>
      </c>
    </row>
    <row r="78" spans="1:3" x14ac:dyDescent="0.25">
      <c r="A78" t="s">
        <v>150</v>
      </c>
      <c r="B78" s="104">
        <v>907.75</v>
      </c>
      <c r="C78" t="s">
        <v>41</v>
      </c>
    </row>
    <row r="79" spans="1:3" x14ac:dyDescent="0.25">
      <c r="A79" t="s">
        <v>88</v>
      </c>
      <c r="B79" s="104">
        <v>841.25</v>
      </c>
      <c r="C79" t="s">
        <v>41</v>
      </c>
    </row>
    <row r="80" spans="1:3" x14ac:dyDescent="0.25">
      <c r="A80" t="s">
        <v>129</v>
      </c>
      <c r="B80" s="104">
        <v>839.99</v>
      </c>
      <c r="C80" t="s">
        <v>41</v>
      </c>
    </row>
    <row r="81" spans="1:3" x14ac:dyDescent="0.25">
      <c r="A81" t="s">
        <v>90</v>
      </c>
      <c r="B81" s="104">
        <v>828.18</v>
      </c>
      <c r="C81" t="s">
        <v>41</v>
      </c>
    </row>
    <row r="82" spans="1:3" x14ac:dyDescent="0.25">
      <c r="A82" t="s">
        <v>291</v>
      </c>
      <c r="B82" s="104">
        <v>806.25</v>
      </c>
      <c r="C82" t="s">
        <v>41</v>
      </c>
    </row>
    <row r="83" spans="1:3" x14ac:dyDescent="0.25">
      <c r="A83" t="s">
        <v>210</v>
      </c>
      <c r="B83" s="104">
        <v>754.15</v>
      </c>
      <c r="C83" t="s">
        <v>41</v>
      </c>
    </row>
    <row r="84" spans="1:3" x14ac:dyDescent="0.25">
      <c r="A84" t="s">
        <v>282</v>
      </c>
      <c r="B84" s="104">
        <v>708</v>
      </c>
      <c r="C84" t="s">
        <v>41</v>
      </c>
    </row>
    <row r="85" spans="1:3" x14ac:dyDescent="0.25">
      <c r="A85" t="s">
        <v>73</v>
      </c>
      <c r="B85" s="104">
        <v>635</v>
      </c>
      <c r="C85" t="s">
        <v>41</v>
      </c>
    </row>
    <row r="86" spans="1:3" x14ac:dyDescent="0.25">
      <c r="A86" t="s">
        <v>214</v>
      </c>
      <c r="B86" s="104">
        <v>633.15</v>
      </c>
      <c r="C86" t="s">
        <v>41</v>
      </c>
    </row>
    <row r="87" spans="1:3" x14ac:dyDescent="0.25">
      <c r="A87" t="s">
        <v>359</v>
      </c>
      <c r="B87" s="104">
        <v>631.16</v>
      </c>
      <c r="C87" t="s">
        <v>41</v>
      </c>
    </row>
    <row r="88" spans="1:3" x14ac:dyDescent="0.25">
      <c r="A88" t="s">
        <v>206</v>
      </c>
      <c r="B88" s="104">
        <v>617.95000000000005</v>
      </c>
      <c r="C88" t="s">
        <v>41</v>
      </c>
    </row>
    <row r="89" spans="1:3" x14ac:dyDescent="0.25">
      <c r="A89" t="s">
        <v>318</v>
      </c>
      <c r="B89" s="104">
        <v>583.63</v>
      </c>
      <c r="C89" t="s">
        <v>41</v>
      </c>
    </row>
    <row r="90" spans="1:3" x14ac:dyDescent="0.25">
      <c r="A90" t="s">
        <v>154</v>
      </c>
      <c r="B90" s="104">
        <v>582</v>
      </c>
      <c r="C90" t="s">
        <v>41</v>
      </c>
    </row>
    <row r="91" spans="1:3" x14ac:dyDescent="0.25">
      <c r="A91" t="s">
        <v>265</v>
      </c>
      <c r="B91" s="104">
        <v>577.37</v>
      </c>
      <c r="C91" t="s">
        <v>41</v>
      </c>
    </row>
    <row r="92" spans="1:3" x14ac:dyDescent="0.25">
      <c r="A92" t="s">
        <v>203</v>
      </c>
      <c r="B92" s="104">
        <v>563.1</v>
      </c>
      <c r="C92" t="s">
        <v>41</v>
      </c>
    </row>
    <row r="93" spans="1:3" x14ac:dyDescent="0.25">
      <c r="A93" t="s">
        <v>338</v>
      </c>
      <c r="B93" s="104">
        <v>558.54</v>
      </c>
      <c r="C93" t="s">
        <v>41</v>
      </c>
    </row>
    <row r="94" spans="1:3" x14ac:dyDescent="0.25">
      <c r="A94" t="s">
        <v>274</v>
      </c>
      <c r="B94" s="104">
        <v>516</v>
      </c>
      <c r="C94" t="s">
        <v>41</v>
      </c>
    </row>
    <row r="95" spans="1:3" x14ac:dyDescent="0.25">
      <c r="A95" t="s">
        <v>109</v>
      </c>
      <c r="B95" s="104">
        <v>442.4</v>
      </c>
      <c r="C95" t="s">
        <v>41</v>
      </c>
    </row>
    <row r="96" spans="1:3" x14ac:dyDescent="0.25">
      <c r="A96" t="s">
        <v>146</v>
      </c>
      <c r="B96" s="104">
        <v>441</v>
      </c>
      <c r="C96" t="s">
        <v>41</v>
      </c>
    </row>
    <row r="97" spans="1:3" x14ac:dyDescent="0.25">
      <c r="A97" t="s">
        <v>142</v>
      </c>
      <c r="B97" s="104">
        <v>437.91</v>
      </c>
      <c r="C97" t="s">
        <v>41</v>
      </c>
    </row>
    <row r="98" spans="1:3" x14ac:dyDescent="0.25">
      <c r="A98" t="s">
        <v>321</v>
      </c>
      <c r="B98" s="104">
        <v>435</v>
      </c>
      <c r="C98" t="s">
        <v>41</v>
      </c>
    </row>
    <row r="99" spans="1:3" x14ac:dyDescent="0.25">
      <c r="A99" t="s">
        <v>67</v>
      </c>
      <c r="B99" s="104">
        <v>427.78</v>
      </c>
      <c r="C99" t="s">
        <v>41</v>
      </c>
    </row>
    <row r="100" spans="1:3" x14ac:dyDescent="0.25">
      <c r="A100" t="s">
        <v>315</v>
      </c>
      <c r="B100" s="104">
        <v>411.14</v>
      </c>
      <c r="C100" t="s">
        <v>41</v>
      </c>
    </row>
    <row r="101" spans="1:3" x14ac:dyDescent="0.25">
      <c r="A101" t="s">
        <v>308</v>
      </c>
      <c r="B101" s="104">
        <v>406.22</v>
      </c>
      <c r="C101" t="s">
        <v>41</v>
      </c>
    </row>
    <row r="102" spans="1:3" x14ac:dyDescent="0.25">
      <c r="A102" t="s">
        <v>224</v>
      </c>
      <c r="B102" s="104">
        <v>393</v>
      </c>
      <c r="C102" t="s">
        <v>41</v>
      </c>
    </row>
    <row r="103" spans="1:3" x14ac:dyDescent="0.25">
      <c r="A103" t="s">
        <v>295</v>
      </c>
      <c r="B103" s="104">
        <v>363.75</v>
      </c>
      <c r="C103" t="s">
        <v>41</v>
      </c>
    </row>
    <row r="104" spans="1:3" x14ac:dyDescent="0.25">
      <c r="A104" t="s">
        <v>70</v>
      </c>
      <c r="B104" s="104">
        <v>346.48</v>
      </c>
      <c r="C104" t="s">
        <v>41</v>
      </c>
    </row>
    <row r="105" spans="1:3" x14ac:dyDescent="0.25">
      <c r="A105" t="s">
        <v>263</v>
      </c>
      <c r="B105" s="104">
        <v>339</v>
      </c>
      <c r="C105" t="s">
        <v>41</v>
      </c>
    </row>
    <row r="106" spans="1:3" x14ac:dyDescent="0.25">
      <c r="A106" t="s">
        <v>307</v>
      </c>
      <c r="B106" s="104">
        <v>330</v>
      </c>
      <c r="C106" t="s">
        <v>41</v>
      </c>
    </row>
    <row r="107" spans="1:3" x14ac:dyDescent="0.25">
      <c r="A107" t="s">
        <v>276</v>
      </c>
      <c r="B107" s="104">
        <v>329</v>
      </c>
      <c r="C107" t="s">
        <v>41</v>
      </c>
    </row>
    <row r="108" spans="1:3" x14ac:dyDescent="0.25">
      <c r="A108" t="s">
        <v>223</v>
      </c>
      <c r="B108" s="104">
        <v>316.8</v>
      </c>
      <c r="C108" t="s">
        <v>41</v>
      </c>
    </row>
    <row r="109" spans="1:3" x14ac:dyDescent="0.25">
      <c r="A109" t="s">
        <v>354</v>
      </c>
      <c r="B109" s="104">
        <v>310</v>
      </c>
      <c r="C109" t="s">
        <v>41</v>
      </c>
    </row>
    <row r="110" spans="1:3" x14ac:dyDescent="0.25">
      <c r="A110" t="s">
        <v>309</v>
      </c>
      <c r="B110" s="104">
        <v>301.25</v>
      </c>
      <c r="C110" t="s">
        <v>41</v>
      </c>
    </row>
    <row r="111" spans="1:3" x14ac:dyDescent="0.25">
      <c r="A111" t="s">
        <v>335</v>
      </c>
      <c r="B111" s="104">
        <v>301</v>
      </c>
      <c r="C111" t="s">
        <v>41</v>
      </c>
    </row>
    <row r="112" spans="1:3" x14ac:dyDescent="0.25">
      <c r="A112" t="s">
        <v>151</v>
      </c>
      <c r="B112" s="104">
        <v>299</v>
      </c>
      <c r="C112" t="s">
        <v>41</v>
      </c>
    </row>
    <row r="113" spans="1:3" x14ac:dyDescent="0.25">
      <c r="A113" t="s">
        <v>116</v>
      </c>
      <c r="B113" s="104">
        <v>295.99</v>
      </c>
      <c r="C113" t="s">
        <v>41</v>
      </c>
    </row>
    <row r="114" spans="1:3" x14ac:dyDescent="0.25">
      <c r="A114" t="s">
        <v>345</v>
      </c>
      <c r="B114" s="104">
        <v>295</v>
      </c>
      <c r="C114" t="s">
        <v>41</v>
      </c>
    </row>
    <row r="115" spans="1:3" x14ac:dyDescent="0.25">
      <c r="A115" t="s">
        <v>134</v>
      </c>
      <c r="B115" s="104">
        <v>293.89</v>
      </c>
      <c r="C115" t="s">
        <v>41</v>
      </c>
    </row>
    <row r="116" spans="1:3" x14ac:dyDescent="0.25">
      <c r="A116" t="s">
        <v>244</v>
      </c>
      <c r="B116" s="104">
        <v>279.8</v>
      </c>
      <c r="C116" t="s">
        <v>41</v>
      </c>
    </row>
    <row r="117" spans="1:3" x14ac:dyDescent="0.25">
      <c r="A117" t="s">
        <v>294</v>
      </c>
      <c r="B117" s="104">
        <v>275</v>
      </c>
      <c r="C117" t="s">
        <v>41</v>
      </c>
    </row>
    <row r="118" spans="1:3" x14ac:dyDescent="0.25">
      <c r="A118" t="s">
        <v>319</v>
      </c>
      <c r="B118" s="104">
        <v>253</v>
      </c>
      <c r="C118" t="s">
        <v>41</v>
      </c>
    </row>
    <row r="119" spans="1:3" x14ac:dyDescent="0.25">
      <c r="A119" t="s">
        <v>231</v>
      </c>
      <c r="B119" s="104">
        <v>234.99</v>
      </c>
      <c r="C119" t="s">
        <v>41</v>
      </c>
    </row>
    <row r="120" spans="1:3" x14ac:dyDescent="0.25">
      <c r="A120" t="s">
        <v>230</v>
      </c>
      <c r="B120" s="104">
        <v>198</v>
      </c>
      <c r="C120" t="s">
        <v>41</v>
      </c>
    </row>
    <row r="121" spans="1:3" x14ac:dyDescent="0.25">
      <c r="A121" t="s">
        <v>71</v>
      </c>
      <c r="B121" s="104">
        <v>185</v>
      </c>
      <c r="C121" t="s">
        <v>41</v>
      </c>
    </row>
    <row r="122" spans="1:3" x14ac:dyDescent="0.25">
      <c r="A122" t="s">
        <v>278</v>
      </c>
      <c r="B122" s="104">
        <v>180.3</v>
      </c>
      <c r="C122" t="s">
        <v>41</v>
      </c>
    </row>
    <row r="123" spans="1:3" x14ac:dyDescent="0.25">
      <c r="A123" t="s">
        <v>281</v>
      </c>
      <c r="B123" s="104">
        <v>179.99</v>
      </c>
      <c r="C123" t="s">
        <v>41</v>
      </c>
    </row>
    <row r="124" spans="1:3" x14ac:dyDescent="0.25">
      <c r="A124" t="s">
        <v>79</v>
      </c>
      <c r="B124" s="104">
        <v>172.11</v>
      </c>
      <c r="C124" t="s">
        <v>41</v>
      </c>
    </row>
    <row r="125" spans="1:3" x14ac:dyDescent="0.25">
      <c r="A125" t="s">
        <v>322</v>
      </c>
      <c r="B125" s="104">
        <v>169.61</v>
      </c>
      <c r="C125" t="s">
        <v>41</v>
      </c>
    </row>
    <row r="126" spans="1:3" x14ac:dyDescent="0.25">
      <c r="A126" t="s">
        <v>311</v>
      </c>
      <c r="B126" s="104">
        <v>144.47999999999999</v>
      </c>
      <c r="C126" t="s">
        <v>41</v>
      </c>
    </row>
    <row r="127" spans="1:3" x14ac:dyDescent="0.25">
      <c r="A127" t="s">
        <v>198</v>
      </c>
      <c r="B127" s="104">
        <v>142.88</v>
      </c>
      <c r="C127" t="s">
        <v>41</v>
      </c>
    </row>
    <row r="128" spans="1:3" x14ac:dyDescent="0.25">
      <c r="A128" t="s">
        <v>292</v>
      </c>
      <c r="B128" s="104">
        <v>132</v>
      </c>
      <c r="C128" t="s">
        <v>41</v>
      </c>
    </row>
    <row r="129" spans="1:3" x14ac:dyDescent="0.25">
      <c r="A129" t="s">
        <v>293</v>
      </c>
      <c r="B129" s="104">
        <v>123.9</v>
      </c>
      <c r="C129" t="s">
        <v>41</v>
      </c>
    </row>
    <row r="130" spans="1:3" x14ac:dyDescent="0.25">
      <c r="A130" t="s">
        <v>48</v>
      </c>
      <c r="B130" s="104">
        <v>117.8</v>
      </c>
      <c r="C130" t="s">
        <v>41</v>
      </c>
    </row>
    <row r="131" spans="1:3" x14ac:dyDescent="0.25">
      <c r="A131" t="s">
        <v>312</v>
      </c>
      <c r="B131" s="104">
        <v>103</v>
      </c>
      <c r="C131" t="s">
        <v>41</v>
      </c>
    </row>
    <row r="132" spans="1:3" x14ac:dyDescent="0.25">
      <c r="A132" t="s">
        <v>148</v>
      </c>
      <c r="B132" s="104">
        <v>80.680000000000007</v>
      </c>
      <c r="C132" t="s">
        <v>41</v>
      </c>
    </row>
    <row r="133" spans="1:3" x14ac:dyDescent="0.25">
      <c r="A133" t="s">
        <v>352</v>
      </c>
      <c r="B133" s="104">
        <v>80.599999999999994</v>
      </c>
      <c r="C133" t="s">
        <v>41</v>
      </c>
    </row>
    <row r="134" spans="1:3" x14ac:dyDescent="0.25">
      <c r="A134" t="s">
        <v>310</v>
      </c>
      <c r="B134" s="104">
        <v>75</v>
      </c>
      <c r="C134" t="s">
        <v>41</v>
      </c>
    </row>
    <row r="135" spans="1:3" x14ac:dyDescent="0.25">
      <c r="A135" t="s">
        <v>125</v>
      </c>
      <c r="B135" s="104">
        <v>74.83</v>
      </c>
      <c r="C135" t="s">
        <v>41</v>
      </c>
    </row>
    <row r="136" spans="1:3" x14ac:dyDescent="0.25">
      <c r="A136" t="s">
        <v>141</v>
      </c>
      <c r="B136" s="104">
        <v>74.150000000000006</v>
      </c>
      <c r="C136" t="s">
        <v>41</v>
      </c>
    </row>
    <row r="137" spans="1:3" x14ac:dyDescent="0.25">
      <c r="A137" t="s">
        <v>135</v>
      </c>
      <c r="B137" s="104">
        <v>74.150000000000006</v>
      </c>
      <c r="C137" t="s">
        <v>41</v>
      </c>
    </row>
    <row r="138" spans="1:3" x14ac:dyDescent="0.25">
      <c r="A138" t="s">
        <v>296</v>
      </c>
      <c r="B138" s="104">
        <v>69.75</v>
      </c>
      <c r="C138" t="s">
        <v>41</v>
      </c>
    </row>
    <row r="139" spans="1:3" x14ac:dyDescent="0.25">
      <c r="A139" t="s">
        <v>144</v>
      </c>
      <c r="B139" s="104">
        <v>66</v>
      </c>
      <c r="C139" t="s">
        <v>41</v>
      </c>
    </row>
    <row r="140" spans="1:3" x14ac:dyDescent="0.25">
      <c r="A140" t="s">
        <v>283</v>
      </c>
      <c r="B140" s="104">
        <v>65.209999999999994</v>
      </c>
      <c r="C140" t="s">
        <v>41</v>
      </c>
    </row>
    <row r="141" spans="1:3" x14ac:dyDescent="0.25">
      <c r="A141" t="s">
        <v>326</v>
      </c>
      <c r="B141" s="104">
        <v>64.400000000000006</v>
      </c>
      <c r="C141" t="s">
        <v>41</v>
      </c>
    </row>
    <row r="142" spans="1:3" x14ac:dyDescent="0.25">
      <c r="A142" t="s">
        <v>288</v>
      </c>
      <c r="B142" s="104">
        <v>61.05</v>
      </c>
      <c r="C142" t="s">
        <v>41</v>
      </c>
    </row>
    <row r="143" spans="1:3" x14ac:dyDescent="0.25">
      <c r="A143" t="s">
        <v>96</v>
      </c>
      <c r="B143" s="104">
        <v>53.52</v>
      </c>
      <c r="C143" t="s">
        <v>41</v>
      </c>
    </row>
    <row r="144" spans="1:3" x14ac:dyDescent="0.25">
      <c r="A144" t="s">
        <v>60</v>
      </c>
      <c r="B144" s="104">
        <v>53.22</v>
      </c>
      <c r="C144" t="s">
        <v>41</v>
      </c>
    </row>
    <row r="145" spans="1:3" x14ac:dyDescent="0.25">
      <c r="A145" t="s">
        <v>258</v>
      </c>
      <c r="B145" s="104">
        <v>52.81</v>
      </c>
      <c r="C145" t="s">
        <v>41</v>
      </c>
    </row>
    <row r="146" spans="1:3" x14ac:dyDescent="0.25">
      <c r="A146" t="s">
        <v>118</v>
      </c>
      <c r="B146" s="104">
        <v>49.55</v>
      </c>
      <c r="C146" t="s">
        <v>41</v>
      </c>
    </row>
    <row r="147" spans="1:3" x14ac:dyDescent="0.25">
      <c r="A147" t="s">
        <v>66</v>
      </c>
      <c r="B147" s="104">
        <v>46</v>
      </c>
      <c r="C147" t="s">
        <v>41</v>
      </c>
    </row>
    <row r="148" spans="1:3" x14ac:dyDescent="0.25">
      <c r="A148" t="s">
        <v>247</v>
      </c>
      <c r="B148" s="104">
        <v>42.34</v>
      </c>
      <c r="C148" t="s">
        <v>41</v>
      </c>
    </row>
    <row r="149" spans="1:3" x14ac:dyDescent="0.25">
      <c r="A149" t="s">
        <v>147</v>
      </c>
      <c r="B149" s="104">
        <v>40.409999999999997</v>
      </c>
      <c r="C149" t="s">
        <v>41</v>
      </c>
    </row>
    <row r="150" spans="1:3" x14ac:dyDescent="0.25">
      <c r="A150" t="s">
        <v>270</v>
      </c>
      <c r="B150" s="104">
        <v>39.94</v>
      </c>
      <c r="C150" t="s">
        <v>41</v>
      </c>
    </row>
    <row r="151" spans="1:3" x14ac:dyDescent="0.25">
      <c r="A151" t="s">
        <v>226</v>
      </c>
      <c r="B151" s="104">
        <v>36</v>
      </c>
      <c r="C151" t="s">
        <v>41</v>
      </c>
    </row>
    <row r="152" spans="1:3" x14ac:dyDescent="0.25">
      <c r="A152" t="s">
        <v>225</v>
      </c>
      <c r="B152" s="104">
        <v>30</v>
      </c>
      <c r="C152" t="s">
        <v>41</v>
      </c>
    </row>
    <row r="153" spans="1:3" x14ac:dyDescent="0.25">
      <c r="A153" t="s">
        <v>137</v>
      </c>
      <c r="B153" s="104">
        <v>30</v>
      </c>
      <c r="C153" t="s">
        <v>41</v>
      </c>
    </row>
    <row r="154" spans="1:3" x14ac:dyDescent="0.25">
      <c r="A154" t="s">
        <v>273</v>
      </c>
      <c r="B154" s="104">
        <v>27.8</v>
      </c>
      <c r="C154" t="s">
        <v>41</v>
      </c>
    </row>
    <row r="155" spans="1:3" x14ac:dyDescent="0.25">
      <c r="A155" t="s">
        <v>253</v>
      </c>
      <c r="B155" s="104">
        <v>18.91</v>
      </c>
      <c r="C155" t="s">
        <v>41</v>
      </c>
    </row>
    <row r="156" spans="1:3" x14ac:dyDescent="0.25">
      <c r="A156" t="s">
        <v>218</v>
      </c>
      <c r="B156" s="104">
        <v>15.14</v>
      </c>
      <c r="C156" t="s">
        <v>41</v>
      </c>
    </row>
    <row r="157" spans="1:3" x14ac:dyDescent="0.25">
      <c r="A157" t="s">
        <v>51</v>
      </c>
      <c r="B157" s="104">
        <v>15.14</v>
      </c>
      <c r="C157" t="s">
        <v>41</v>
      </c>
    </row>
    <row r="158" spans="1:3" x14ac:dyDescent="0.25">
      <c r="A158" t="s">
        <v>87</v>
      </c>
      <c r="B158" s="104">
        <v>8.94</v>
      </c>
      <c r="C158" t="s">
        <v>41</v>
      </c>
    </row>
    <row r="159" spans="1:3" x14ac:dyDescent="0.25">
      <c r="A159" t="s">
        <v>347</v>
      </c>
      <c r="B159" s="104">
        <v>8.94</v>
      </c>
      <c r="C159" t="s">
        <v>41</v>
      </c>
    </row>
    <row r="160" spans="1:3" x14ac:dyDescent="0.25">
      <c r="A160" t="s">
        <v>93</v>
      </c>
      <c r="B160" s="104">
        <v>8.94</v>
      </c>
      <c r="C160" t="s">
        <v>41</v>
      </c>
    </row>
    <row r="161" spans="1:3" x14ac:dyDescent="0.25">
      <c r="A161" t="s">
        <v>303</v>
      </c>
      <c r="B161" s="104">
        <v>8.94</v>
      </c>
      <c r="C161" t="s">
        <v>41</v>
      </c>
    </row>
    <row r="162" spans="1:3" x14ac:dyDescent="0.25">
      <c r="A162" t="s">
        <v>357</v>
      </c>
      <c r="B162" s="104">
        <v>-123.47</v>
      </c>
      <c r="C162" t="s">
        <v>41</v>
      </c>
    </row>
    <row r="163" spans="1:3" x14ac:dyDescent="0.25">
      <c r="A163" t="s">
        <v>67</v>
      </c>
      <c r="B163" s="104">
        <v>110247.4</v>
      </c>
      <c r="C163" t="s">
        <v>42</v>
      </c>
    </row>
    <row r="164" spans="1:3" x14ac:dyDescent="0.25">
      <c r="A164" t="s">
        <v>84</v>
      </c>
      <c r="B164" s="104">
        <v>67757.460000000006</v>
      </c>
      <c r="C164" t="s">
        <v>42</v>
      </c>
    </row>
    <row r="165" spans="1:3" x14ac:dyDescent="0.25">
      <c r="A165" t="s">
        <v>63</v>
      </c>
      <c r="B165" s="104">
        <v>51511.21</v>
      </c>
      <c r="C165" t="s">
        <v>42</v>
      </c>
    </row>
    <row r="166" spans="1:3" x14ac:dyDescent="0.25">
      <c r="A166" t="s">
        <v>55</v>
      </c>
      <c r="B166" s="104">
        <v>50400</v>
      </c>
      <c r="C166" t="s">
        <v>42</v>
      </c>
    </row>
    <row r="167" spans="1:3" x14ac:dyDescent="0.25">
      <c r="A167" t="s">
        <v>128</v>
      </c>
      <c r="B167" s="104">
        <v>28807.16</v>
      </c>
      <c r="C167" t="s">
        <v>42</v>
      </c>
    </row>
    <row r="168" spans="1:3" x14ac:dyDescent="0.25">
      <c r="A168" t="s">
        <v>64</v>
      </c>
      <c r="B168" s="104">
        <v>25656</v>
      </c>
      <c r="C168" t="s">
        <v>42</v>
      </c>
    </row>
    <row r="169" spans="1:3" x14ac:dyDescent="0.25">
      <c r="A169" t="s">
        <v>54</v>
      </c>
      <c r="B169" s="104">
        <v>23734.73</v>
      </c>
      <c r="C169" t="s">
        <v>42</v>
      </c>
    </row>
    <row r="170" spans="1:3" x14ac:dyDescent="0.25">
      <c r="A170" t="s">
        <v>156</v>
      </c>
      <c r="B170" s="104">
        <v>20522</v>
      </c>
      <c r="C170" t="s">
        <v>42</v>
      </c>
    </row>
    <row r="171" spans="1:3" x14ac:dyDescent="0.25">
      <c r="A171" t="s">
        <v>342</v>
      </c>
      <c r="B171" s="104">
        <v>19000.05</v>
      </c>
      <c r="C171" t="s">
        <v>42</v>
      </c>
    </row>
    <row r="172" spans="1:3" x14ac:dyDescent="0.25">
      <c r="A172" t="s">
        <v>203</v>
      </c>
      <c r="B172" s="104">
        <v>17262.87</v>
      </c>
      <c r="C172" t="s">
        <v>42</v>
      </c>
    </row>
    <row r="173" spans="1:3" x14ac:dyDescent="0.25">
      <c r="A173" t="s">
        <v>92</v>
      </c>
      <c r="B173" s="104">
        <v>15852.34</v>
      </c>
      <c r="C173" t="s">
        <v>42</v>
      </c>
    </row>
    <row r="174" spans="1:3" x14ac:dyDescent="0.25">
      <c r="A174" t="s">
        <v>243</v>
      </c>
      <c r="B174" s="104">
        <v>13684.24</v>
      </c>
      <c r="C174" t="s">
        <v>42</v>
      </c>
    </row>
    <row r="175" spans="1:3" x14ac:dyDescent="0.25">
      <c r="A175" t="s">
        <v>295</v>
      </c>
      <c r="B175" s="104">
        <v>12800</v>
      </c>
      <c r="C175" t="s">
        <v>42</v>
      </c>
    </row>
    <row r="176" spans="1:3" x14ac:dyDescent="0.25">
      <c r="A176" t="s">
        <v>353</v>
      </c>
      <c r="B176" s="104">
        <v>12138.13</v>
      </c>
      <c r="C176" t="s">
        <v>42</v>
      </c>
    </row>
    <row r="177" spans="1:3" x14ac:dyDescent="0.25">
      <c r="A177" t="s">
        <v>154</v>
      </c>
      <c r="B177" s="104">
        <v>11491.69</v>
      </c>
      <c r="C177" t="s">
        <v>42</v>
      </c>
    </row>
    <row r="178" spans="1:3" x14ac:dyDescent="0.25">
      <c r="A178" t="s">
        <v>68</v>
      </c>
      <c r="B178" s="104">
        <v>11237.02</v>
      </c>
      <c r="C178" t="s">
        <v>42</v>
      </c>
    </row>
    <row r="179" spans="1:3" x14ac:dyDescent="0.25">
      <c r="A179" t="s">
        <v>94</v>
      </c>
      <c r="B179" s="104">
        <v>10556.7</v>
      </c>
      <c r="C179" t="s">
        <v>42</v>
      </c>
    </row>
    <row r="180" spans="1:3" x14ac:dyDescent="0.25">
      <c r="A180" t="s">
        <v>135</v>
      </c>
      <c r="B180" s="104">
        <v>10200</v>
      </c>
      <c r="C180" t="s">
        <v>42</v>
      </c>
    </row>
    <row r="181" spans="1:3" x14ac:dyDescent="0.25">
      <c r="A181" t="s">
        <v>72</v>
      </c>
      <c r="B181" s="104">
        <v>9877.26</v>
      </c>
      <c r="C181" t="s">
        <v>42</v>
      </c>
    </row>
    <row r="182" spans="1:3" x14ac:dyDescent="0.25">
      <c r="A182" t="s">
        <v>119</v>
      </c>
      <c r="B182" s="104">
        <v>9708.42</v>
      </c>
      <c r="C182" t="s">
        <v>42</v>
      </c>
    </row>
    <row r="183" spans="1:3" x14ac:dyDescent="0.25">
      <c r="A183" t="s">
        <v>340</v>
      </c>
      <c r="B183" s="104">
        <v>8276.7800000000007</v>
      </c>
      <c r="C183" t="s">
        <v>42</v>
      </c>
    </row>
    <row r="184" spans="1:3" x14ac:dyDescent="0.25">
      <c r="A184" t="s">
        <v>115</v>
      </c>
      <c r="B184" s="104">
        <v>8191.94</v>
      </c>
      <c r="C184" t="s">
        <v>42</v>
      </c>
    </row>
    <row r="185" spans="1:3" x14ac:dyDescent="0.25">
      <c r="A185" t="s">
        <v>254</v>
      </c>
      <c r="B185" s="104">
        <v>7482.33</v>
      </c>
      <c r="C185" t="s">
        <v>42</v>
      </c>
    </row>
    <row r="186" spans="1:3" x14ac:dyDescent="0.25">
      <c r="A186" t="s">
        <v>56</v>
      </c>
      <c r="B186" s="104">
        <v>7161.27</v>
      </c>
      <c r="C186" t="s">
        <v>42</v>
      </c>
    </row>
    <row r="187" spans="1:3" x14ac:dyDescent="0.25">
      <c r="A187" t="s">
        <v>259</v>
      </c>
      <c r="B187" s="104">
        <v>6499.95</v>
      </c>
      <c r="C187" t="s">
        <v>42</v>
      </c>
    </row>
    <row r="188" spans="1:3" x14ac:dyDescent="0.25">
      <c r="A188" t="s">
        <v>299</v>
      </c>
      <c r="B188" s="104">
        <v>6499</v>
      </c>
      <c r="C188" t="s">
        <v>42</v>
      </c>
    </row>
    <row r="189" spans="1:3" x14ac:dyDescent="0.25">
      <c r="A189" t="s">
        <v>106</v>
      </c>
      <c r="B189" s="104">
        <v>6104.01</v>
      </c>
      <c r="C189" t="s">
        <v>42</v>
      </c>
    </row>
    <row r="190" spans="1:3" x14ac:dyDescent="0.25">
      <c r="A190" t="s">
        <v>112</v>
      </c>
      <c r="B190" s="104">
        <v>5945.12</v>
      </c>
      <c r="C190" t="s">
        <v>42</v>
      </c>
    </row>
    <row r="191" spans="1:3" x14ac:dyDescent="0.25">
      <c r="A191" t="s">
        <v>138</v>
      </c>
      <c r="B191" s="104">
        <v>5785.28</v>
      </c>
      <c r="C191" t="s">
        <v>42</v>
      </c>
    </row>
    <row r="192" spans="1:3" x14ac:dyDescent="0.25">
      <c r="A192" t="s">
        <v>215</v>
      </c>
      <c r="B192" s="104">
        <v>5254.05</v>
      </c>
      <c r="C192" t="s">
        <v>42</v>
      </c>
    </row>
    <row r="193" spans="1:3" x14ac:dyDescent="0.25">
      <c r="A193" t="s">
        <v>152</v>
      </c>
      <c r="B193" s="104">
        <v>4613.71</v>
      </c>
      <c r="C193" t="s">
        <v>42</v>
      </c>
    </row>
    <row r="194" spans="1:3" x14ac:dyDescent="0.25">
      <c r="A194" t="s">
        <v>139</v>
      </c>
      <c r="B194" s="104">
        <v>4441.0200000000004</v>
      </c>
      <c r="C194" t="s">
        <v>42</v>
      </c>
    </row>
    <row r="195" spans="1:3" x14ac:dyDescent="0.25">
      <c r="A195" t="s">
        <v>65</v>
      </c>
      <c r="B195" s="104">
        <v>4418.71</v>
      </c>
      <c r="C195" t="s">
        <v>42</v>
      </c>
    </row>
    <row r="196" spans="1:3" x14ac:dyDescent="0.25">
      <c r="A196" t="s">
        <v>69</v>
      </c>
      <c r="B196" s="104">
        <v>4202</v>
      </c>
      <c r="C196" t="s">
        <v>42</v>
      </c>
    </row>
    <row r="197" spans="1:3" x14ac:dyDescent="0.25">
      <c r="A197" t="s">
        <v>111</v>
      </c>
      <c r="B197" s="104">
        <v>4078.99</v>
      </c>
      <c r="C197" t="s">
        <v>42</v>
      </c>
    </row>
    <row r="198" spans="1:3" x14ac:dyDescent="0.25">
      <c r="A198" t="s">
        <v>322</v>
      </c>
      <c r="B198" s="104">
        <v>4066.38</v>
      </c>
      <c r="C198" t="s">
        <v>42</v>
      </c>
    </row>
    <row r="199" spans="1:3" x14ac:dyDescent="0.25">
      <c r="A199" t="s">
        <v>108</v>
      </c>
      <c r="B199" s="104">
        <v>4023.51</v>
      </c>
      <c r="C199" t="s">
        <v>42</v>
      </c>
    </row>
    <row r="200" spans="1:3" x14ac:dyDescent="0.25">
      <c r="A200" t="s">
        <v>314</v>
      </c>
      <c r="B200" s="104">
        <v>4000</v>
      </c>
      <c r="C200" t="s">
        <v>42</v>
      </c>
    </row>
    <row r="201" spans="1:3" x14ac:dyDescent="0.25">
      <c r="A201" t="s">
        <v>104</v>
      </c>
      <c r="B201" s="104">
        <v>3399</v>
      </c>
      <c r="C201" t="s">
        <v>42</v>
      </c>
    </row>
    <row r="202" spans="1:3" x14ac:dyDescent="0.25">
      <c r="A202" t="s">
        <v>143</v>
      </c>
      <c r="B202" s="104">
        <v>2855.26</v>
      </c>
      <c r="C202" t="s">
        <v>42</v>
      </c>
    </row>
    <row r="203" spans="1:3" x14ac:dyDescent="0.25">
      <c r="A203" t="s">
        <v>207</v>
      </c>
      <c r="B203" s="104">
        <v>2807.82</v>
      </c>
      <c r="C203" t="s">
        <v>42</v>
      </c>
    </row>
    <row r="204" spans="1:3" x14ac:dyDescent="0.25">
      <c r="A204" t="s">
        <v>304</v>
      </c>
      <c r="B204" s="104">
        <v>2649.6</v>
      </c>
      <c r="C204" t="s">
        <v>42</v>
      </c>
    </row>
    <row r="205" spans="1:3" x14ac:dyDescent="0.25">
      <c r="A205" t="s">
        <v>250</v>
      </c>
      <c r="B205" s="104">
        <v>2422.3000000000002</v>
      </c>
      <c r="C205" t="s">
        <v>42</v>
      </c>
    </row>
    <row r="206" spans="1:3" x14ac:dyDescent="0.25">
      <c r="A206" t="s">
        <v>120</v>
      </c>
      <c r="B206" s="104">
        <v>2354</v>
      </c>
      <c r="C206" t="s">
        <v>42</v>
      </c>
    </row>
    <row r="207" spans="1:3" x14ac:dyDescent="0.25">
      <c r="A207" t="s">
        <v>66</v>
      </c>
      <c r="B207" s="104">
        <v>2322.85</v>
      </c>
      <c r="C207" t="s">
        <v>42</v>
      </c>
    </row>
    <row r="208" spans="1:3" x14ac:dyDescent="0.25">
      <c r="A208" t="s">
        <v>339</v>
      </c>
      <c r="B208" s="104">
        <v>2237.12</v>
      </c>
      <c r="C208" t="s">
        <v>42</v>
      </c>
    </row>
    <row r="209" spans="1:3" x14ac:dyDescent="0.25">
      <c r="A209" t="s">
        <v>52</v>
      </c>
      <c r="B209" s="104">
        <v>2181.1799999999998</v>
      </c>
      <c r="C209" t="s">
        <v>42</v>
      </c>
    </row>
    <row r="210" spans="1:3" x14ac:dyDescent="0.25">
      <c r="A210" t="s">
        <v>121</v>
      </c>
      <c r="B210" s="104">
        <v>2144.7800000000002</v>
      </c>
      <c r="C210" t="s">
        <v>42</v>
      </c>
    </row>
    <row r="211" spans="1:3" x14ac:dyDescent="0.25">
      <c r="A211" t="s">
        <v>142</v>
      </c>
      <c r="B211" s="104">
        <v>1924.65</v>
      </c>
      <c r="C211" t="s">
        <v>42</v>
      </c>
    </row>
    <row r="212" spans="1:3" x14ac:dyDescent="0.25">
      <c r="A212" t="s">
        <v>148</v>
      </c>
      <c r="B212" s="104">
        <v>1916.24</v>
      </c>
      <c r="C212" t="s">
        <v>42</v>
      </c>
    </row>
    <row r="213" spans="1:3" x14ac:dyDescent="0.25">
      <c r="A213" t="s">
        <v>110</v>
      </c>
      <c r="B213" s="104">
        <v>1878.75</v>
      </c>
      <c r="C213" t="s">
        <v>42</v>
      </c>
    </row>
    <row r="214" spans="1:3" x14ac:dyDescent="0.25">
      <c r="A214" t="s">
        <v>145</v>
      </c>
      <c r="B214" s="104">
        <v>1855.82</v>
      </c>
      <c r="C214" t="s">
        <v>42</v>
      </c>
    </row>
    <row r="215" spans="1:3" x14ac:dyDescent="0.25">
      <c r="A215" t="s">
        <v>101</v>
      </c>
      <c r="B215" s="104">
        <v>1787.07</v>
      </c>
      <c r="C215" t="s">
        <v>42</v>
      </c>
    </row>
    <row r="216" spans="1:3" x14ac:dyDescent="0.25">
      <c r="A216" t="s">
        <v>62</v>
      </c>
      <c r="B216" s="104">
        <v>1743.38</v>
      </c>
      <c r="C216" t="s">
        <v>42</v>
      </c>
    </row>
    <row r="217" spans="1:3" x14ac:dyDescent="0.25">
      <c r="A217" t="s">
        <v>50</v>
      </c>
      <c r="B217" s="104">
        <v>1713.34</v>
      </c>
      <c r="C217" t="s">
        <v>42</v>
      </c>
    </row>
    <row r="218" spans="1:3" x14ac:dyDescent="0.25">
      <c r="A218" t="s">
        <v>268</v>
      </c>
      <c r="B218" s="104">
        <v>1655.92</v>
      </c>
      <c r="C218" t="s">
        <v>42</v>
      </c>
    </row>
    <row r="219" spans="1:3" x14ac:dyDescent="0.25">
      <c r="A219" t="s">
        <v>102</v>
      </c>
      <c r="B219" s="104">
        <v>1637.02</v>
      </c>
      <c r="C219" t="s">
        <v>42</v>
      </c>
    </row>
    <row r="220" spans="1:3" x14ac:dyDescent="0.25">
      <c r="A220" t="s">
        <v>130</v>
      </c>
      <c r="B220" s="104">
        <v>1612.5</v>
      </c>
      <c r="C220" t="s">
        <v>42</v>
      </c>
    </row>
    <row r="221" spans="1:3" x14ac:dyDescent="0.25">
      <c r="A221" t="s">
        <v>199</v>
      </c>
      <c r="B221" s="104">
        <v>1577.54</v>
      </c>
      <c r="C221" t="s">
        <v>42</v>
      </c>
    </row>
    <row r="222" spans="1:3" x14ac:dyDescent="0.25">
      <c r="A222" t="s">
        <v>318</v>
      </c>
      <c r="B222" s="104">
        <v>1567.93</v>
      </c>
      <c r="C222" t="s">
        <v>42</v>
      </c>
    </row>
    <row r="223" spans="1:3" x14ac:dyDescent="0.25">
      <c r="A223" t="s">
        <v>293</v>
      </c>
      <c r="B223" s="104">
        <v>1529</v>
      </c>
      <c r="C223" t="s">
        <v>42</v>
      </c>
    </row>
    <row r="224" spans="1:3" x14ac:dyDescent="0.25">
      <c r="A224" t="s">
        <v>82</v>
      </c>
      <c r="B224" s="104">
        <v>1470</v>
      </c>
      <c r="C224" t="s">
        <v>42</v>
      </c>
    </row>
    <row r="225" spans="1:3" x14ac:dyDescent="0.25">
      <c r="A225" t="s">
        <v>107</v>
      </c>
      <c r="B225" s="104">
        <v>1440</v>
      </c>
      <c r="C225" t="s">
        <v>42</v>
      </c>
    </row>
    <row r="226" spans="1:3" x14ac:dyDescent="0.25">
      <c r="A226" t="s">
        <v>321</v>
      </c>
      <c r="B226" s="104">
        <v>1435.86</v>
      </c>
      <c r="C226" t="s">
        <v>42</v>
      </c>
    </row>
    <row r="227" spans="1:3" x14ac:dyDescent="0.25">
      <c r="A227" t="s">
        <v>208</v>
      </c>
      <c r="B227" s="104">
        <v>1416.02</v>
      </c>
      <c r="C227" t="s">
        <v>42</v>
      </c>
    </row>
    <row r="228" spans="1:3" x14ac:dyDescent="0.25">
      <c r="A228" t="s">
        <v>71</v>
      </c>
      <c r="B228" s="104">
        <v>1312.02</v>
      </c>
      <c r="C228" t="s">
        <v>42</v>
      </c>
    </row>
    <row r="229" spans="1:3" x14ac:dyDescent="0.25">
      <c r="A229" t="s">
        <v>325</v>
      </c>
      <c r="B229" s="104">
        <v>1276.1500000000001</v>
      </c>
      <c r="C229" t="s">
        <v>42</v>
      </c>
    </row>
    <row r="230" spans="1:3" x14ac:dyDescent="0.25">
      <c r="A230" t="s">
        <v>291</v>
      </c>
      <c r="B230" s="104">
        <v>1266.25</v>
      </c>
      <c r="C230" t="s">
        <v>42</v>
      </c>
    </row>
    <row r="231" spans="1:3" x14ac:dyDescent="0.25">
      <c r="A231" t="s">
        <v>129</v>
      </c>
      <c r="B231" s="104">
        <v>1182.57</v>
      </c>
      <c r="C231" t="s">
        <v>42</v>
      </c>
    </row>
    <row r="232" spans="1:3" x14ac:dyDescent="0.25">
      <c r="A232" t="s">
        <v>74</v>
      </c>
      <c r="B232" s="104">
        <v>1009.4</v>
      </c>
      <c r="C232" t="s">
        <v>42</v>
      </c>
    </row>
    <row r="233" spans="1:3" x14ac:dyDescent="0.25">
      <c r="A233" t="s">
        <v>283</v>
      </c>
      <c r="B233" s="104">
        <v>985.92</v>
      </c>
      <c r="C233" t="s">
        <v>42</v>
      </c>
    </row>
    <row r="234" spans="1:3" x14ac:dyDescent="0.25">
      <c r="A234" t="s">
        <v>271</v>
      </c>
      <c r="B234" s="104">
        <v>974</v>
      </c>
      <c r="C234" t="s">
        <v>42</v>
      </c>
    </row>
    <row r="235" spans="1:3" x14ac:dyDescent="0.25">
      <c r="A235" t="s">
        <v>85</v>
      </c>
      <c r="B235" s="104">
        <v>928.31</v>
      </c>
      <c r="C235" t="s">
        <v>42</v>
      </c>
    </row>
    <row r="236" spans="1:3" x14ac:dyDescent="0.25">
      <c r="A236" t="s">
        <v>264</v>
      </c>
      <c r="B236" s="104">
        <v>911.44</v>
      </c>
      <c r="C236" t="s">
        <v>42</v>
      </c>
    </row>
    <row r="237" spans="1:3" x14ac:dyDescent="0.25">
      <c r="A237" t="s">
        <v>297</v>
      </c>
      <c r="B237" s="104">
        <v>907.5</v>
      </c>
      <c r="C237" t="s">
        <v>42</v>
      </c>
    </row>
    <row r="238" spans="1:3" x14ac:dyDescent="0.25">
      <c r="A238" t="s">
        <v>303</v>
      </c>
      <c r="B238" s="104">
        <v>890.1</v>
      </c>
      <c r="C238" t="s">
        <v>42</v>
      </c>
    </row>
    <row r="239" spans="1:3" x14ac:dyDescent="0.25">
      <c r="A239" t="s">
        <v>113</v>
      </c>
      <c r="B239" s="104">
        <v>865.58</v>
      </c>
      <c r="C239" t="s">
        <v>42</v>
      </c>
    </row>
    <row r="240" spans="1:3" x14ac:dyDescent="0.25">
      <c r="A240" t="s">
        <v>261</v>
      </c>
      <c r="B240" s="104">
        <v>829.4</v>
      </c>
      <c r="C240" t="s">
        <v>42</v>
      </c>
    </row>
    <row r="241" spans="1:3" x14ac:dyDescent="0.25">
      <c r="A241" t="s">
        <v>344</v>
      </c>
      <c r="B241" s="104">
        <v>808.96</v>
      </c>
      <c r="C241" t="s">
        <v>42</v>
      </c>
    </row>
    <row r="242" spans="1:3" x14ac:dyDescent="0.25">
      <c r="A242" t="s">
        <v>357</v>
      </c>
      <c r="B242" s="104">
        <v>803.72</v>
      </c>
      <c r="C242" t="s">
        <v>42</v>
      </c>
    </row>
    <row r="243" spans="1:3" x14ac:dyDescent="0.25">
      <c r="A243" t="s">
        <v>269</v>
      </c>
      <c r="B243" s="104">
        <v>793.03</v>
      </c>
      <c r="C243" t="s">
        <v>42</v>
      </c>
    </row>
    <row r="244" spans="1:3" x14ac:dyDescent="0.25">
      <c r="A244" t="s">
        <v>301</v>
      </c>
      <c r="B244" s="104">
        <v>748</v>
      </c>
      <c r="C244" t="s">
        <v>42</v>
      </c>
    </row>
    <row r="245" spans="1:3" x14ac:dyDescent="0.25">
      <c r="A245" t="s">
        <v>90</v>
      </c>
      <c r="B245" s="104">
        <v>738.6</v>
      </c>
      <c r="C245" t="s">
        <v>42</v>
      </c>
    </row>
    <row r="246" spans="1:3" x14ac:dyDescent="0.25">
      <c r="A246" t="s">
        <v>202</v>
      </c>
      <c r="B246" s="104">
        <v>737.01</v>
      </c>
      <c r="C246" t="s">
        <v>42</v>
      </c>
    </row>
    <row r="247" spans="1:3" x14ac:dyDescent="0.25">
      <c r="A247" t="s">
        <v>265</v>
      </c>
      <c r="B247" s="104">
        <v>733</v>
      </c>
      <c r="C247" t="s">
        <v>42</v>
      </c>
    </row>
    <row r="248" spans="1:3" x14ac:dyDescent="0.25">
      <c r="A248" t="s">
        <v>273</v>
      </c>
      <c r="B248" s="104">
        <v>708</v>
      </c>
      <c r="C248" t="s">
        <v>42</v>
      </c>
    </row>
    <row r="249" spans="1:3" x14ac:dyDescent="0.25">
      <c r="A249" t="s">
        <v>133</v>
      </c>
      <c r="B249" s="104">
        <v>612.5</v>
      </c>
      <c r="C249" t="s">
        <v>42</v>
      </c>
    </row>
    <row r="250" spans="1:3" x14ac:dyDescent="0.25">
      <c r="A250" t="s">
        <v>239</v>
      </c>
      <c r="B250" s="104">
        <v>602.1</v>
      </c>
      <c r="C250" t="s">
        <v>42</v>
      </c>
    </row>
    <row r="251" spans="1:3" x14ac:dyDescent="0.25">
      <c r="A251" t="s">
        <v>221</v>
      </c>
      <c r="B251" s="104">
        <v>586</v>
      </c>
      <c r="C251" t="s">
        <v>42</v>
      </c>
    </row>
    <row r="252" spans="1:3" x14ac:dyDescent="0.25">
      <c r="A252" t="s">
        <v>49</v>
      </c>
      <c r="B252" s="104">
        <v>562.02</v>
      </c>
      <c r="C252" t="s">
        <v>42</v>
      </c>
    </row>
    <row r="253" spans="1:3" x14ac:dyDescent="0.25">
      <c r="A253" t="s">
        <v>126</v>
      </c>
      <c r="B253" s="104">
        <v>552.80999999999995</v>
      </c>
      <c r="C253" t="s">
        <v>42</v>
      </c>
    </row>
    <row r="254" spans="1:3" x14ac:dyDescent="0.25">
      <c r="A254" t="s">
        <v>146</v>
      </c>
      <c r="B254" s="104">
        <v>550.79999999999995</v>
      </c>
      <c r="C254" t="s">
        <v>42</v>
      </c>
    </row>
    <row r="255" spans="1:3" x14ac:dyDescent="0.25">
      <c r="A255" t="s">
        <v>157</v>
      </c>
      <c r="B255" s="104">
        <v>547.98</v>
      </c>
      <c r="C255" t="s">
        <v>42</v>
      </c>
    </row>
    <row r="256" spans="1:3" x14ac:dyDescent="0.25">
      <c r="A256" t="s">
        <v>81</v>
      </c>
      <c r="B256" s="104">
        <v>528.57000000000005</v>
      </c>
      <c r="C256" t="s">
        <v>42</v>
      </c>
    </row>
    <row r="257" spans="1:3" x14ac:dyDescent="0.25">
      <c r="A257" t="s">
        <v>255</v>
      </c>
      <c r="B257" s="104">
        <v>522.30999999999995</v>
      </c>
      <c r="C257" t="s">
        <v>42</v>
      </c>
    </row>
    <row r="258" spans="1:3" x14ac:dyDescent="0.25">
      <c r="A258" t="s">
        <v>258</v>
      </c>
      <c r="B258" s="104">
        <v>506</v>
      </c>
      <c r="C258" t="s">
        <v>42</v>
      </c>
    </row>
    <row r="259" spans="1:3" x14ac:dyDescent="0.25">
      <c r="A259" t="s">
        <v>51</v>
      </c>
      <c r="B259" s="104">
        <v>488.94</v>
      </c>
      <c r="C259" t="s">
        <v>42</v>
      </c>
    </row>
    <row r="260" spans="1:3" x14ac:dyDescent="0.25">
      <c r="A260" t="s">
        <v>109</v>
      </c>
      <c r="B260" s="104">
        <v>442.4</v>
      </c>
      <c r="C260" t="s">
        <v>42</v>
      </c>
    </row>
    <row r="261" spans="1:3" x14ac:dyDescent="0.25">
      <c r="A261" t="s">
        <v>236</v>
      </c>
      <c r="B261" s="104">
        <v>438.9</v>
      </c>
      <c r="C261" t="s">
        <v>42</v>
      </c>
    </row>
    <row r="262" spans="1:3" x14ac:dyDescent="0.25">
      <c r="A262" t="s">
        <v>238</v>
      </c>
      <c r="B262" s="104">
        <v>411.74</v>
      </c>
      <c r="C262" t="s">
        <v>42</v>
      </c>
    </row>
    <row r="263" spans="1:3" x14ac:dyDescent="0.25">
      <c r="A263" t="s">
        <v>97</v>
      </c>
      <c r="B263" s="104">
        <v>405.33</v>
      </c>
      <c r="C263" t="s">
        <v>42</v>
      </c>
    </row>
    <row r="264" spans="1:3" x14ac:dyDescent="0.25">
      <c r="A264" t="s">
        <v>280</v>
      </c>
      <c r="B264" s="104">
        <v>400</v>
      </c>
      <c r="C264" t="s">
        <v>42</v>
      </c>
    </row>
    <row r="265" spans="1:3" x14ac:dyDescent="0.25">
      <c r="A265" t="s">
        <v>230</v>
      </c>
      <c r="B265" s="104">
        <v>396</v>
      </c>
      <c r="C265" t="s">
        <v>42</v>
      </c>
    </row>
    <row r="266" spans="1:3" x14ac:dyDescent="0.25">
      <c r="A266" t="s">
        <v>274</v>
      </c>
      <c r="B266" s="104">
        <v>395</v>
      </c>
      <c r="C266" t="s">
        <v>42</v>
      </c>
    </row>
    <row r="267" spans="1:3" x14ac:dyDescent="0.25">
      <c r="A267" t="s">
        <v>70</v>
      </c>
      <c r="B267" s="104">
        <v>386.83</v>
      </c>
      <c r="C267" t="s">
        <v>42</v>
      </c>
    </row>
    <row r="268" spans="1:3" x14ac:dyDescent="0.25">
      <c r="A268" t="s">
        <v>144</v>
      </c>
      <c r="B268" s="104">
        <v>376.48</v>
      </c>
      <c r="C268" t="s">
        <v>42</v>
      </c>
    </row>
    <row r="269" spans="1:3" x14ac:dyDescent="0.25">
      <c r="A269" t="s">
        <v>263</v>
      </c>
      <c r="B269" s="104">
        <v>372.1</v>
      </c>
      <c r="C269" t="s">
        <v>42</v>
      </c>
    </row>
    <row r="270" spans="1:3" x14ac:dyDescent="0.25">
      <c r="A270" t="s">
        <v>266</v>
      </c>
      <c r="B270" s="104">
        <v>371.6</v>
      </c>
      <c r="C270" t="s">
        <v>42</v>
      </c>
    </row>
    <row r="271" spans="1:3" x14ac:dyDescent="0.25">
      <c r="A271" t="s">
        <v>105</v>
      </c>
      <c r="B271" s="104">
        <v>339.28</v>
      </c>
      <c r="C271" t="s">
        <v>42</v>
      </c>
    </row>
    <row r="272" spans="1:3" x14ac:dyDescent="0.25">
      <c r="A272" t="s">
        <v>134</v>
      </c>
      <c r="B272" s="104">
        <v>334.95</v>
      </c>
      <c r="C272" t="s">
        <v>42</v>
      </c>
    </row>
    <row r="273" spans="1:3" x14ac:dyDescent="0.25">
      <c r="A273" t="s">
        <v>355</v>
      </c>
      <c r="B273" s="104">
        <v>329.69</v>
      </c>
      <c r="C273" t="s">
        <v>42</v>
      </c>
    </row>
    <row r="274" spans="1:3" x14ac:dyDescent="0.25">
      <c r="A274" t="s">
        <v>276</v>
      </c>
      <c r="B274" s="104">
        <v>329</v>
      </c>
      <c r="C274" t="s">
        <v>42</v>
      </c>
    </row>
    <row r="275" spans="1:3" x14ac:dyDescent="0.25">
      <c r="A275" t="s">
        <v>91</v>
      </c>
      <c r="B275" s="104">
        <v>322.99</v>
      </c>
      <c r="C275" t="s">
        <v>42</v>
      </c>
    </row>
    <row r="276" spans="1:3" x14ac:dyDescent="0.25">
      <c r="A276" t="s">
        <v>252</v>
      </c>
      <c r="B276" s="104">
        <v>315</v>
      </c>
      <c r="C276" t="s">
        <v>42</v>
      </c>
    </row>
    <row r="277" spans="1:3" x14ac:dyDescent="0.25">
      <c r="A277" t="s">
        <v>320</v>
      </c>
      <c r="B277" s="104">
        <v>297</v>
      </c>
      <c r="C277" t="s">
        <v>42</v>
      </c>
    </row>
    <row r="278" spans="1:3" x14ac:dyDescent="0.25">
      <c r="A278" t="s">
        <v>328</v>
      </c>
      <c r="B278" s="104">
        <v>291.97000000000003</v>
      </c>
      <c r="C278" t="s">
        <v>42</v>
      </c>
    </row>
    <row r="279" spans="1:3" x14ac:dyDescent="0.25">
      <c r="A279" t="s">
        <v>136</v>
      </c>
      <c r="B279" s="104">
        <v>275</v>
      </c>
      <c r="C279" t="s">
        <v>42</v>
      </c>
    </row>
    <row r="280" spans="1:3" x14ac:dyDescent="0.25">
      <c r="A280" t="s">
        <v>201</v>
      </c>
      <c r="B280" s="104">
        <v>266.97000000000003</v>
      </c>
      <c r="C280" t="s">
        <v>42</v>
      </c>
    </row>
    <row r="281" spans="1:3" x14ac:dyDescent="0.25">
      <c r="A281" t="s">
        <v>150</v>
      </c>
      <c r="B281" s="104">
        <v>261.75</v>
      </c>
      <c r="C281" t="s">
        <v>42</v>
      </c>
    </row>
    <row r="282" spans="1:3" x14ac:dyDescent="0.25">
      <c r="A282" t="s">
        <v>319</v>
      </c>
      <c r="B282" s="104">
        <v>253</v>
      </c>
      <c r="C282" t="s">
        <v>42</v>
      </c>
    </row>
    <row r="283" spans="1:3" x14ac:dyDescent="0.25">
      <c r="A283" t="s">
        <v>244</v>
      </c>
      <c r="B283" s="104">
        <v>240</v>
      </c>
      <c r="C283" t="s">
        <v>42</v>
      </c>
    </row>
    <row r="284" spans="1:3" x14ac:dyDescent="0.25">
      <c r="A284" t="s">
        <v>96</v>
      </c>
      <c r="B284" s="104">
        <v>234.5</v>
      </c>
      <c r="C284" t="s">
        <v>42</v>
      </c>
    </row>
    <row r="285" spans="1:3" x14ac:dyDescent="0.25">
      <c r="A285" t="s">
        <v>127</v>
      </c>
      <c r="B285" s="104">
        <v>226.14</v>
      </c>
      <c r="C285" t="s">
        <v>42</v>
      </c>
    </row>
    <row r="286" spans="1:3" x14ac:dyDescent="0.25">
      <c r="A286" t="s">
        <v>204</v>
      </c>
      <c r="B286" s="104">
        <v>218.93</v>
      </c>
      <c r="C286" t="s">
        <v>42</v>
      </c>
    </row>
    <row r="287" spans="1:3" x14ac:dyDescent="0.25">
      <c r="A287" t="s">
        <v>302</v>
      </c>
      <c r="B287" s="104">
        <v>213.33</v>
      </c>
      <c r="C287" t="s">
        <v>42</v>
      </c>
    </row>
    <row r="288" spans="1:3" x14ac:dyDescent="0.25">
      <c r="A288" t="s">
        <v>75</v>
      </c>
      <c r="B288" s="104">
        <v>212.56</v>
      </c>
      <c r="C288" t="s">
        <v>42</v>
      </c>
    </row>
    <row r="289" spans="1:3" x14ac:dyDescent="0.25">
      <c r="A289" t="s">
        <v>220</v>
      </c>
      <c r="B289" s="104">
        <v>196.65</v>
      </c>
      <c r="C289" t="s">
        <v>42</v>
      </c>
    </row>
    <row r="290" spans="1:3" x14ac:dyDescent="0.25">
      <c r="A290" t="s">
        <v>89</v>
      </c>
      <c r="B290" s="104">
        <v>182.07</v>
      </c>
      <c r="C290" t="s">
        <v>42</v>
      </c>
    </row>
    <row r="291" spans="1:3" x14ac:dyDescent="0.25">
      <c r="A291" t="s">
        <v>262</v>
      </c>
      <c r="B291" s="104">
        <v>181.86</v>
      </c>
      <c r="C291" t="s">
        <v>42</v>
      </c>
    </row>
    <row r="292" spans="1:3" x14ac:dyDescent="0.25">
      <c r="A292" t="s">
        <v>206</v>
      </c>
      <c r="B292" s="104">
        <v>175</v>
      </c>
      <c r="C292" t="s">
        <v>42</v>
      </c>
    </row>
    <row r="293" spans="1:3" x14ac:dyDescent="0.25">
      <c r="A293" t="s">
        <v>292</v>
      </c>
      <c r="B293" s="104">
        <v>160</v>
      </c>
      <c r="C293" t="s">
        <v>42</v>
      </c>
    </row>
    <row r="294" spans="1:3" x14ac:dyDescent="0.25">
      <c r="A294" t="s">
        <v>227</v>
      </c>
      <c r="B294" s="104">
        <v>158.4</v>
      </c>
      <c r="C294" t="s">
        <v>42</v>
      </c>
    </row>
    <row r="295" spans="1:3" x14ac:dyDescent="0.25">
      <c r="A295" t="s">
        <v>349</v>
      </c>
      <c r="B295" s="104">
        <v>149</v>
      </c>
      <c r="C295" t="s">
        <v>42</v>
      </c>
    </row>
    <row r="296" spans="1:3" x14ac:dyDescent="0.25">
      <c r="A296" t="s">
        <v>317</v>
      </c>
      <c r="B296" s="104">
        <v>141.9</v>
      </c>
      <c r="C296" t="s">
        <v>42</v>
      </c>
    </row>
    <row r="297" spans="1:3" x14ac:dyDescent="0.25">
      <c r="A297" t="s">
        <v>209</v>
      </c>
      <c r="B297" s="104">
        <v>141.80000000000001</v>
      </c>
      <c r="C297" t="s">
        <v>42</v>
      </c>
    </row>
    <row r="298" spans="1:3" x14ac:dyDescent="0.25">
      <c r="A298" t="s">
        <v>233</v>
      </c>
      <c r="B298" s="104">
        <v>139.94</v>
      </c>
      <c r="C298" t="s">
        <v>42</v>
      </c>
    </row>
    <row r="299" spans="1:3" x14ac:dyDescent="0.25">
      <c r="A299" t="s">
        <v>234</v>
      </c>
      <c r="B299" s="104">
        <v>129</v>
      </c>
      <c r="C299" t="s">
        <v>42</v>
      </c>
    </row>
    <row r="300" spans="1:3" x14ac:dyDescent="0.25">
      <c r="A300" t="s">
        <v>308</v>
      </c>
      <c r="B300" s="104">
        <v>125.5</v>
      </c>
      <c r="C300" t="s">
        <v>42</v>
      </c>
    </row>
    <row r="301" spans="1:3" x14ac:dyDescent="0.25">
      <c r="A301" t="s">
        <v>241</v>
      </c>
      <c r="B301" s="104">
        <v>123.02</v>
      </c>
      <c r="C301" t="s">
        <v>42</v>
      </c>
    </row>
    <row r="302" spans="1:3" x14ac:dyDescent="0.25">
      <c r="A302" t="s">
        <v>205</v>
      </c>
      <c r="B302" s="104">
        <v>115.53</v>
      </c>
      <c r="C302" t="s">
        <v>42</v>
      </c>
    </row>
    <row r="303" spans="1:3" x14ac:dyDescent="0.25">
      <c r="A303" t="s">
        <v>125</v>
      </c>
      <c r="B303" s="104">
        <v>114.11</v>
      </c>
      <c r="C303" t="s">
        <v>42</v>
      </c>
    </row>
    <row r="304" spans="1:3" x14ac:dyDescent="0.25">
      <c r="A304" t="s">
        <v>345</v>
      </c>
      <c r="B304" s="104">
        <v>108.5</v>
      </c>
      <c r="C304" t="s">
        <v>42</v>
      </c>
    </row>
    <row r="305" spans="1:3" x14ac:dyDescent="0.25">
      <c r="A305" t="s">
        <v>256</v>
      </c>
      <c r="B305" s="104">
        <v>104</v>
      </c>
      <c r="C305" t="s">
        <v>42</v>
      </c>
    </row>
    <row r="306" spans="1:3" x14ac:dyDescent="0.25">
      <c r="A306" t="s">
        <v>312</v>
      </c>
      <c r="B306" s="104">
        <v>103</v>
      </c>
      <c r="C306" t="s">
        <v>42</v>
      </c>
    </row>
    <row r="307" spans="1:3" x14ac:dyDescent="0.25">
      <c r="A307" t="s">
        <v>278</v>
      </c>
      <c r="B307" s="104">
        <v>99</v>
      </c>
      <c r="C307" t="s">
        <v>42</v>
      </c>
    </row>
    <row r="308" spans="1:3" x14ac:dyDescent="0.25">
      <c r="A308" t="s">
        <v>88</v>
      </c>
      <c r="B308" s="104">
        <v>98.14</v>
      </c>
      <c r="C308" t="s">
        <v>42</v>
      </c>
    </row>
    <row r="309" spans="1:3" x14ac:dyDescent="0.25">
      <c r="A309" t="s">
        <v>218</v>
      </c>
      <c r="B309" s="104">
        <v>90.87</v>
      </c>
      <c r="C309" t="s">
        <v>42</v>
      </c>
    </row>
    <row r="310" spans="1:3" x14ac:dyDescent="0.25">
      <c r="A310" t="s">
        <v>336</v>
      </c>
      <c r="B310" s="104">
        <v>90.73</v>
      </c>
      <c r="C310" t="s">
        <v>42</v>
      </c>
    </row>
    <row r="311" spans="1:3" x14ac:dyDescent="0.25">
      <c r="A311" t="s">
        <v>290</v>
      </c>
      <c r="B311" s="104">
        <v>89.29</v>
      </c>
      <c r="C311" t="s">
        <v>42</v>
      </c>
    </row>
    <row r="312" spans="1:3" x14ac:dyDescent="0.25">
      <c r="A312" t="s">
        <v>223</v>
      </c>
      <c r="B312" s="104">
        <v>70.849999999999994</v>
      </c>
      <c r="C312" t="s">
        <v>42</v>
      </c>
    </row>
    <row r="313" spans="1:3" x14ac:dyDescent="0.25">
      <c r="A313" t="s">
        <v>289</v>
      </c>
      <c r="B313" s="104">
        <v>65</v>
      </c>
      <c r="C313" t="s">
        <v>42</v>
      </c>
    </row>
    <row r="314" spans="1:3" x14ac:dyDescent="0.25">
      <c r="A314" t="s">
        <v>217</v>
      </c>
      <c r="B314" s="104">
        <v>59.01</v>
      </c>
      <c r="C314" t="s">
        <v>42</v>
      </c>
    </row>
    <row r="315" spans="1:3" x14ac:dyDescent="0.25">
      <c r="A315" t="s">
        <v>285</v>
      </c>
      <c r="B315" s="104">
        <v>58.94</v>
      </c>
      <c r="C315" t="s">
        <v>42</v>
      </c>
    </row>
    <row r="316" spans="1:3" x14ac:dyDescent="0.25">
      <c r="A316" t="s">
        <v>118</v>
      </c>
      <c r="B316" s="104">
        <v>50.86</v>
      </c>
      <c r="C316" t="s">
        <v>42</v>
      </c>
    </row>
    <row r="317" spans="1:3" x14ac:dyDescent="0.25">
      <c r="A317" t="s">
        <v>123</v>
      </c>
      <c r="B317" s="104">
        <v>46.61</v>
      </c>
      <c r="C317" t="s">
        <v>42</v>
      </c>
    </row>
    <row r="318" spans="1:3" x14ac:dyDescent="0.25">
      <c r="A318" t="s">
        <v>122</v>
      </c>
      <c r="B318" s="104">
        <v>39.94</v>
      </c>
      <c r="C318" t="s">
        <v>42</v>
      </c>
    </row>
    <row r="319" spans="1:3" x14ac:dyDescent="0.25">
      <c r="A319" t="s">
        <v>226</v>
      </c>
      <c r="B319" s="104">
        <v>36</v>
      </c>
      <c r="C319" t="s">
        <v>42</v>
      </c>
    </row>
    <row r="320" spans="1:3" x14ac:dyDescent="0.25">
      <c r="A320" t="s">
        <v>337</v>
      </c>
      <c r="B320" s="104">
        <v>33.74</v>
      </c>
      <c r="C320" t="s">
        <v>42</v>
      </c>
    </row>
    <row r="321" spans="1:3" x14ac:dyDescent="0.25">
      <c r="A321" t="s">
        <v>225</v>
      </c>
      <c r="B321" s="104">
        <v>30</v>
      </c>
      <c r="C321" t="s">
        <v>42</v>
      </c>
    </row>
    <row r="322" spans="1:3" x14ac:dyDescent="0.25">
      <c r="A322" t="s">
        <v>359</v>
      </c>
      <c r="B322" s="104">
        <v>26.72</v>
      </c>
      <c r="C322" t="s">
        <v>42</v>
      </c>
    </row>
    <row r="323" spans="1:3" x14ac:dyDescent="0.25">
      <c r="A323" t="s">
        <v>216</v>
      </c>
      <c r="B323" s="104">
        <v>15.14</v>
      </c>
      <c r="C323" t="s">
        <v>42</v>
      </c>
    </row>
    <row r="324" spans="1:3" x14ac:dyDescent="0.25">
      <c r="A324" t="s">
        <v>288</v>
      </c>
      <c r="B324" s="104">
        <v>14.23</v>
      </c>
      <c r="C324" t="s">
        <v>42</v>
      </c>
    </row>
    <row r="325" spans="1:3" x14ac:dyDescent="0.25">
      <c r="A325" t="s">
        <v>114</v>
      </c>
      <c r="B325" s="104">
        <v>13.2</v>
      </c>
      <c r="C325" t="s">
        <v>42</v>
      </c>
    </row>
    <row r="326" spans="1:3" x14ac:dyDescent="0.25">
      <c r="A326" t="s">
        <v>212</v>
      </c>
      <c r="B326" s="104">
        <v>8.94</v>
      </c>
      <c r="C326" t="s">
        <v>42</v>
      </c>
    </row>
    <row r="327" spans="1:3" x14ac:dyDescent="0.25">
      <c r="A327" t="s">
        <v>286</v>
      </c>
      <c r="B327" s="104">
        <v>8.94</v>
      </c>
      <c r="C327" t="s">
        <v>42</v>
      </c>
    </row>
    <row r="328" spans="1:3" x14ac:dyDescent="0.25">
      <c r="A328" t="s">
        <v>211</v>
      </c>
      <c r="B328" s="104">
        <v>8.94</v>
      </c>
      <c r="C328" t="s">
        <v>42</v>
      </c>
    </row>
    <row r="329" spans="1:3" x14ac:dyDescent="0.25">
      <c r="A329" t="s">
        <v>305</v>
      </c>
      <c r="B329" s="104">
        <v>8.94</v>
      </c>
      <c r="C329" t="s">
        <v>42</v>
      </c>
    </row>
    <row r="330" spans="1:3" x14ac:dyDescent="0.25">
      <c r="A330" t="s">
        <v>350</v>
      </c>
      <c r="B330" s="104">
        <v>8.94</v>
      </c>
      <c r="C330" t="s">
        <v>42</v>
      </c>
    </row>
    <row r="331" spans="1:3" x14ac:dyDescent="0.25">
      <c r="A331" t="s">
        <v>59</v>
      </c>
      <c r="B331" s="104">
        <v>8.94</v>
      </c>
      <c r="C331" t="s">
        <v>42</v>
      </c>
    </row>
    <row r="332" spans="1:3" x14ac:dyDescent="0.25">
      <c r="A332" t="s">
        <v>347</v>
      </c>
      <c r="B332" s="104">
        <v>6.67</v>
      </c>
      <c r="C332" t="s">
        <v>42</v>
      </c>
    </row>
    <row r="333" spans="1:3" x14ac:dyDescent="0.25">
      <c r="A333" t="s">
        <v>315</v>
      </c>
      <c r="B333" s="104">
        <v>-26.25</v>
      </c>
      <c r="C333" t="s">
        <v>42</v>
      </c>
    </row>
    <row r="334" spans="1:3" x14ac:dyDescent="0.25">
      <c r="A334" t="s">
        <v>261</v>
      </c>
      <c r="B334" s="104">
        <v>134513.41</v>
      </c>
      <c r="C334" t="s">
        <v>196</v>
      </c>
    </row>
    <row r="335" spans="1:3" x14ac:dyDescent="0.25">
      <c r="A335" t="s">
        <v>84</v>
      </c>
      <c r="B335" s="104">
        <v>115178</v>
      </c>
      <c r="C335" t="s">
        <v>196</v>
      </c>
    </row>
    <row r="336" spans="1:3" x14ac:dyDescent="0.25">
      <c r="A336" t="s">
        <v>154</v>
      </c>
      <c r="B336" s="104">
        <v>95103.42</v>
      </c>
      <c r="C336" t="s">
        <v>196</v>
      </c>
    </row>
    <row r="337" spans="1:3" x14ac:dyDescent="0.25">
      <c r="A337" t="s">
        <v>129</v>
      </c>
      <c r="B337" s="104">
        <v>88403.13</v>
      </c>
      <c r="C337" t="s">
        <v>196</v>
      </c>
    </row>
    <row r="338" spans="1:3" x14ac:dyDescent="0.25">
      <c r="A338" t="s">
        <v>64</v>
      </c>
      <c r="B338" s="104">
        <v>86200.99</v>
      </c>
      <c r="C338" t="s">
        <v>196</v>
      </c>
    </row>
    <row r="339" spans="1:3" x14ac:dyDescent="0.25">
      <c r="A339" t="s">
        <v>106</v>
      </c>
      <c r="B339" s="104">
        <v>83001.87</v>
      </c>
      <c r="C339" t="s">
        <v>196</v>
      </c>
    </row>
    <row r="340" spans="1:3" x14ac:dyDescent="0.25">
      <c r="A340" t="s">
        <v>221</v>
      </c>
      <c r="B340" s="104">
        <v>81983.990000000005</v>
      </c>
      <c r="C340" t="s">
        <v>196</v>
      </c>
    </row>
    <row r="341" spans="1:3" x14ac:dyDescent="0.25">
      <c r="A341" t="s">
        <v>103</v>
      </c>
      <c r="B341" s="104">
        <v>52502.83</v>
      </c>
      <c r="C341" t="s">
        <v>196</v>
      </c>
    </row>
    <row r="342" spans="1:3" x14ac:dyDescent="0.25">
      <c r="A342" t="s">
        <v>94</v>
      </c>
      <c r="B342" s="104">
        <v>51103.06</v>
      </c>
      <c r="C342" t="s">
        <v>196</v>
      </c>
    </row>
    <row r="343" spans="1:3" x14ac:dyDescent="0.25">
      <c r="A343" t="s">
        <v>69</v>
      </c>
      <c r="B343" s="104">
        <v>49338.559999999998</v>
      </c>
      <c r="C343" t="s">
        <v>196</v>
      </c>
    </row>
    <row r="344" spans="1:3" x14ac:dyDescent="0.25">
      <c r="A344" t="s">
        <v>92</v>
      </c>
      <c r="B344" s="104">
        <v>39040.949999999997</v>
      </c>
      <c r="C344" t="s">
        <v>196</v>
      </c>
    </row>
    <row r="345" spans="1:3" x14ac:dyDescent="0.25">
      <c r="A345" t="s">
        <v>153</v>
      </c>
      <c r="B345" s="104">
        <v>35484</v>
      </c>
      <c r="C345" t="s">
        <v>196</v>
      </c>
    </row>
    <row r="346" spans="1:3" x14ac:dyDescent="0.25">
      <c r="A346" t="s">
        <v>155</v>
      </c>
      <c r="B346" s="104">
        <v>31590</v>
      </c>
      <c r="C346" t="s">
        <v>196</v>
      </c>
    </row>
    <row r="347" spans="1:3" x14ac:dyDescent="0.25">
      <c r="A347" t="s">
        <v>98</v>
      </c>
      <c r="B347" s="104">
        <v>24251.75</v>
      </c>
      <c r="C347" t="s">
        <v>196</v>
      </c>
    </row>
    <row r="348" spans="1:3" x14ac:dyDescent="0.25">
      <c r="A348" t="s">
        <v>63</v>
      </c>
      <c r="B348" s="104">
        <v>23351.94</v>
      </c>
      <c r="C348" t="s">
        <v>196</v>
      </c>
    </row>
    <row r="349" spans="1:3" x14ac:dyDescent="0.25">
      <c r="A349" t="s">
        <v>111</v>
      </c>
      <c r="B349" s="104">
        <v>19745.55</v>
      </c>
      <c r="C349" t="s">
        <v>196</v>
      </c>
    </row>
    <row r="350" spans="1:3" x14ac:dyDescent="0.25">
      <c r="A350" t="s">
        <v>334</v>
      </c>
      <c r="B350" s="104">
        <v>19621.830000000002</v>
      </c>
      <c r="C350" t="s">
        <v>196</v>
      </c>
    </row>
    <row r="351" spans="1:3" x14ac:dyDescent="0.25">
      <c r="A351" t="s">
        <v>242</v>
      </c>
      <c r="B351" s="104">
        <v>17895.189999999999</v>
      </c>
      <c r="C351" t="s">
        <v>196</v>
      </c>
    </row>
    <row r="352" spans="1:3" x14ac:dyDescent="0.25">
      <c r="A352" t="s">
        <v>89</v>
      </c>
      <c r="B352" s="104">
        <v>17632.7</v>
      </c>
      <c r="C352" t="s">
        <v>196</v>
      </c>
    </row>
    <row r="353" spans="1:3" x14ac:dyDescent="0.25">
      <c r="A353" t="s">
        <v>128</v>
      </c>
      <c r="B353" s="104">
        <v>16671.88</v>
      </c>
      <c r="C353" t="s">
        <v>196</v>
      </c>
    </row>
    <row r="354" spans="1:3" x14ac:dyDescent="0.25">
      <c r="A354" t="s">
        <v>101</v>
      </c>
      <c r="B354" s="104">
        <v>16331.96</v>
      </c>
      <c r="C354" t="s">
        <v>196</v>
      </c>
    </row>
    <row r="355" spans="1:3" x14ac:dyDescent="0.25">
      <c r="A355" t="s">
        <v>238</v>
      </c>
      <c r="B355" s="104">
        <v>15000</v>
      </c>
      <c r="C355" t="s">
        <v>196</v>
      </c>
    </row>
    <row r="356" spans="1:3" x14ac:dyDescent="0.25">
      <c r="A356" t="s">
        <v>156</v>
      </c>
      <c r="B356" s="104">
        <v>13547.04</v>
      </c>
      <c r="C356" t="s">
        <v>196</v>
      </c>
    </row>
    <row r="357" spans="1:3" x14ac:dyDescent="0.25">
      <c r="A357" t="s">
        <v>54</v>
      </c>
      <c r="B357" s="104">
        <v>12575.83</v>
      </c>
      <c r="C357" t="s">
        <v>196</v>
      </c>
    </row>
    <row r="358" spans="1:3" x14ac:dyDescent="0.25">
      <c r="A358" t="s">
        <v>79</v>
      </c>
      <c r="B358" s="104">
        <v>12478.5</v>
      </c>
      <c r="C358" t="s">
        <v>196</v>
      </c>
    </row>
    <row r="359" spans="1:3" x14ac:dyDescent="0.25">
      <c r="A359" t="s">
        <v>107</v>
      </c>
      <c r="B359" s="104">
        <v>11860.56</v>
      </c>
      <c r="C359" t="s">
        <v>196</v>
      </c>
    </row>
    <row r="360" spans="1:3" x14ac:dyDescent="0.25">
      <c r="A360" t="s">
        <v>115</v>
      </c>
      <c r="B360" s="104">
        <v>11763.45</v>
      </c>
      <c r="C360" t="s">
        <v>196</v>
      </c>
    </row>
    <row r="361" spans="1:3" x14ac:dyDescent="0.25">
      <c r="A361" t="s">
        <v>243</v>
      </c>
      <c r="B361" s="104">
        <v>11201.99</v>
      </c>
      <c r="C361" t="s">
        <v>196</v>
      </c>
    </row>
    <row r="362" spans="1:3" x14ac:dyDescent="0.25">
      <c r="A362" t="s">
        <v>316</v>
      </c>
      <c r="B362" s="104">
        <v>10854.63</v>
      </c>
      <c r="C362" t="s">
        <v>196</v>
      </c>
    </row>
    <row r="363" spans="1:3" x14ac:dyDescent="0.25">
      <c r="A363" t="s">
        <v>226</v>
      </c>
      <c r="B363" s="104">
        <v>10611</v>
      </c>
      <c r="C363" t="s">
        <v>196</v>
      </c>
    </row>
    <row r="364" spans="1:3" x14ac:dyDescent="0.25">
      <c r="A364" t="s">
        <v>240</v>
      </c>
      <c r="B364" s="104">
        <v>10552.81</v>
      </c>
      <c r="C364" t="s">
        <v>196</v>
      </c>
    </row>
    <row r="365" spans="1:3" x14ac:dyDescent="0.25">
      <c r="A365" t="s">
        <v>53</v>
      </c>
      <c r="B365" s="104">
        <v>10292.450000000001</v>
      </c>
      <c r="C365" t="s">
        <v>196</v>
      </c>
    </row>
    <row r="366" spans="1:3" x14ac:dyDescent="0.25">
      <c r="A366" t="s">
        <v>61</v>
      </c>
      <c r="B366" s="104">
        <v>10000</v>
      </c>
      <c r="C366" t="s">
        <v>196</v>
      </c>
    </row>
    <row r="367" spans="1:3" x14ac:dyDescent="0.25">
      <c r="A367" t="s">
        <v>108</v>
      </c>
      <c r="B367" s="104">
        <v>9822.17</v>
      </c>
      <c r="C367" t="s">
        <v>196</v>
      </c>
    </row>
    <row r="368" spans="1:3" x14ac:dyDescent="0.25">
      <c r="A368" t="s">
        <v>218</v>
      </c>
      <c r="B368" s="104">
        <v>9807.07</v>
      </c>
      <c r="C368" t="s">
        <v>196</v>
      </c>
    </row>
    <row r="369" spans="1:3" x14ac:dyDescent="0.25">
      <c r="A369" t="s">
        <v>67</v>
      </c>
      <c r="B369" s="104">
        <v>9558.5</v>
      </c>
      <c r="C369" t="s">
        <v>196</v>
      </c>
    </row>
    <row r="370" spans="1:3" x14ac:dyDescent="0.25">
      <c r="A370" t="s">
        <v>102</v>
      </c>
      <c r="B370" s="104">
        <v>8743.9699999999993</v>
      </c>
      <c r="C370" t="s">
        <v>196</v>
      </c>
    </row>
    <row r="371" spans="1:3" x14ac:dyDescent="0.25">
      <c r="A371" t="s">
        <v>88</v>
      </c>
      <c r="B371" s="104">
        <v>7841.31</v>
      </c>
      <c r="C371" t="s">
        <v>196</v>
      </c>
    </row>
    <row r="372" spans="1:3" x14ac:dyDescent="0.25">
      <c r="A372" t="s">
        <v>112</v>
      </c>
      <c r="B372" s="104">
        <v>7804.42</v>
      </c>
      <c r="C372" t="s">
        <v>196</v>
      </c>
    </row>
    <row r="373" spans="1:3" x14ac:dyDescent="0.25">
      <c r="A373" t="s">
        <v>57</v>
      </c>
      <c r="B373" s="104">
        <v>7563</v>
      </c>
      <c r="C373" t="s">
        <v>196</v>
      </c>
    </row>
    <row r="374" spans="1:3" x14ac:dyDescent="0.25">
      <c r="A374" t="s">
        <v>143</v>
      </c>
      <c r="B374" s="104">
        <v>6893.13</v>
      </c>
      <c r="C374" t="s">
        <v>196</v>
      </c>
    </row>
    <row r="375" spans="1:3" x14ac:dyDescent="0.25">
      <c r="A375" t="s">
        <v>113</v>
      </c>
      <c r="B375" s="104">
        <v>6499.32</v>
      </c>
      <c r="C375" t="s">
        <v>196</v>
      </c>
    </row>
    <row r="376" spans="1:3" x14ac:dyDescent="0.25">
      <c r="A376" t="s">
        <v>139</v>
      </c>
      <c r="B376" s="104">
        <v>6269.57</v>
      </c>
      <c r="C376" t="s">
        <v>196</v>
      </c>
    </row>
    <row r="377" spans="1:3" x14ac:dyDescent="0.25">
      <c r="A377" t="s">
        <v>267</v>
      </c>
      <c r="B377" s="104">
        <v>6260</v>
      </c>
      <c r="C377" t="s">
        <v>196</v>
      </c>
    </row>
    <row r="378" spans="1:3" x14ac:dyDescent="0.25">
      <c r="A378" t="s">
        <v>203</v>
      </c>
      <c r="B378" s="104">
        <v>6230.09</v>
      </c>
      <c r="C378" t="s">
        <v>196</v>
      </c>
    </row>
    <row r="379" spans="1:3" x14ac:dyDescent="0.25">
      <c r="A379" t="s">
        <v>140</v>
      </c>
      <c r="B379" s="104">
        <v>6152.6</v>
      </c>
      <c r="C379" t="s">
        <v>196</v>
      </c>
    </row>
    <row r="380" spans="1:3" x14ac:dyDescent="0.25">
      <c r="A380" t="s">
        <v>318</v>
      </c>
      <c r="B380" s="104">
        <v>6131.66</v>
      </c>
      <c r="C380" t="s">
        <v>196</v>
      </c>
    </row>
    <row r="381" spans="1:3" x14ac:dyDescent="0.25">
      <c r="A381" t="s">
        <v>77</v>
      </c>
      <c r="B381" s="104">
        <v>6008.94</v>
      </c>
      <c r="C381" t="s">
        <v>196</v>
      </c>
    </row>
    <row r="382" spans="1:3" x14ac:dyDescent="0.25">
      <c r="A382" t="s">
        <v>202</v>
      </c>
      <c r="B382" s="104">
        <v>5995</v>
      </c>
      <c r="C382" t="s">
        <v>196</v>
      </c>
    </row>
    <row r="383" spans="1:3" x14ac:dyDescent="0.25">
      <c r="A383" t="s">
        <v>260</v>
      </c>
      <c r="B383" s="104">
        <v>5877.92</v>
      </c>
      <c r="C383" t="s">
        <v>196</v>
      </c>
    </row>
    <row r="384" spans="1:3" x14ac:dyDescent="0.25">
      <c r="A384" t="s">
        <v>52</v>
      </c>
      <c r="B384" s="104">
        <v>5848.17</v>
      </c>
      <c r="C384" t="s">
        <v>196</v>
      </c>
    </row>
    <row r="385" spans="1:3" x14ac:dyDescent="0.25">
      <c r="A385" t="s">
        <v>120</v>
      </c>
      <c r="B385" s="104">
        <v>5608</v>
      </c>
      <c r="C385" t="s">
        <v>196</v>
      </c>
    </row>
    <row r="386" spans="1:3" x14ac:dyDescent="0.25">
      <c r="A386" t="s">
        <v>50</v>
      </c>
      <c r="B386" s="104">
        <v>5571.31</v>
      </c>
      <c r="C386" t="s">
        <v>196</v>
      </c>
    </row>
    <row r="387" spans="1:3" x14ac:dyDescent="0.25">
      <c r="A387" t="s">
        <v>208</v>
      </c>
      <c r="B387" s="104">
        <v>5492.15</v>
      </c>
      <c r="C387" t="s">
        <v>196</v>
      </c>
    </row>
    <row r="388" spans="1:3" x14ac:dyDescent="0.25">
      <c r="A388" t="s">
        <v>121</v>
      </c>
      <c r="B388" s="104">
        <v>5178.2700000000004</v>
      </c>
      <c r="C388" t="s">
        <v>196</v>
      </c>
    </row>
    <row r="389" spans="1:3" x14ac:dyDescent="0.25">
      <c r="A389" t="s">
        <v>266</v>
      </c>
      <c r="B389" s="104">
        <v>5174.4399999999996</v>
      </c>
      <c r="C389" t="s">
        <v>196</v>
      </c>
    </row>
    <row r="390" spans="1:3" x14ac:dyDescent="0.25">
      <c r="A390" t="s">
        <v>325</v>
      </c>
      <c r="B390" s="104">
        <v>4706.54</v>
      </c>
      <c r="C390" t="s">
        <v>196</v>
      </c>
    </row>
    <row r="391" spans="1:3" x14ac:dyDescent="0.25">
      <c r="A391" t="s">
        <v>219</v>
      </c>
      <c r="B391" s="104">
        <v>4125</v>
      </c>
      <c r="C391" t="s">
        <v>196</v>
      </c>
    </row>
    <row r="392" spans="1:3" x14ac:dyDescent="0.25">
      <c r="A392" t="s">
        <v>82</v>
      </c>
      <c r="B392" s="104">
        <v>4050</v>
      </c>
      <c r="C392" t="s">
        <v>196</v>
      </c>
    </row>
    <row r="393" spans="1:3" x14ac:dyDescent="0.25">
      <c r="A393" t="s">
        <v>51</v>
      </c>
      <c r="B393" s="104">
        <v>3930.54</v>
      </c>
      <c r="C393" t="s">
        <v>196</v>
      </c>
    </row>
    <row r="394" spans="1:3" x14ac:dyDescent="0.25">
      <c r="A394" t="s">
        <v>66</v>
      </c>
      <c r="B394" s="104">
        <v>3624.35</v>
      </c>
      <c r="C394" t="s">
        <v>196</v>
      </c>
    </row>
    <row r="395" spans="1:3" x14ac:dyDescent="0.25">
      <c r="A395" t="s">
        <v>83</v>
      </c>
      <c r="B395" s="104">
        <v>3605</v>
      </c>
      <c r="C395" t="s">
        <v>196</v>
      </c>
    </row>
    <row r="396" spans="1:3" x14ac:dyDescent="0.25">
      <c r="A396" t="s">
        <v>97</v>
      </c>
      <c r="B396" s="104">
        <v>3555.77</v>
      </c>
      <c r="C396" t="s">
        <v>196</v>
      </c>
    </row>
    <row r="397" spans="1:3" x14ac:dyDescent="0.25">
      <c r="A397" t="s">
        <v>338</v>
      </c>
      <c r="B397" s="104">
        <v>3338.47</v>
      </c>
      <c r="C397" t="s">
        <v>196</v>
      </c>
    </row>
    <row r="398" spans="1:3" x14ac:dyDescent="0.25">
      <c r="A398" t="s">
        <v>152</v>
      </c>
      <c r="B398" s="104">
        <v>3327.41</v>
      </c>
      <c r="C398" t="s">
        <v>196</v>
      </c>
    </row>
    <row r="399" spans="1:3" x14ac:dyDescent="0.25">
      <c r="A399" t="s">
        <v>72</v>
      </c>
      <c r="B399" s="104">
        <v>3317.68</v>
      </c>
      <c r="C399" t="s">
        <v>196</v>
      </c>
    </row>
    <row r="400" spans="1:3" x14ac:dyDescent="0.25">
      <c r="A400" t="s">
        <v>76</v>
      </c>
      <c r="B400" s="104">
        <v>3283.01</v>
      </c>
      <c r="C400" t="s">
        <v>196</v>
      </c>
    </row>
    <row r="401" spans="1:3" x14ac:dyDescent="0.25">
      <c r="A401" t="s">
        <v>234</v>
      </c>
      <c r="B401" s="104">
        <v>3083.2</v>
      </c>
      <c r="C401" t="s">
        <v>196</v>
      </c>
    </row>
    <row r="402" spans="1:3" x14ac:dyDescent="0.25">
      <c r="A402" t="s">
        <v>217</v>
      </c>
      <c r="B402" s="104">
        <v>3000</v>
      </c>
      <c r="C402" t="s">
        <v>196</v>
      </c>
    </row>
    <row r="403" spans="1:3" x14ac:dyDescent="0.25">
      <c r="A403" t="s">
        <v>224</v>
      </c>
      <c r="B403" s="104">
        <v>2925</v>
      </c>
      <c r="C403" t="s">
        <v>196</v>
      </c>
    </row>
    <row r="404" spans="1:3" x14ac:dyDescent="0.25">
      <c r="A404" t="s">
        <v>104</v>
      </c>
      <c r="B404" s="104">
        <v>2640</v>
      </c>
      <c r="C404" t="s">
        <v>196</v>
      </c>
    </row>
    <row r="405" spans="1:3" x14ac:dyDescent="0.25">
      <c r="A405" t="s">
        <v>116</v>
      </c>
      <c r="B405" s="104">
        <v>2590.75</v>
      </c>
      <c r="C405" t="s">
        <v>196</v>
      </c>
    </row>
    <row r="406" spans="1:3" x14ac:dyDescent="0.25">
      <c r="A406" t="s">
        <v>62</v>
      </c>
      <c r="B406" s="104">
        <v>2555.17</v>
      </c>
      <c r="C406" t="s">
        <v>196</v>
      </c>
    </row>
    <row r="407" spans="1:3" x14ac:dyDescent="0.25">
      <c r="A407" t="s">
        <v>136</v>
      </c>
      <c r="B407" s="104">
        <v>2546.23</v>
      </c>
      <c r="C407" t="s">
        <v>196</v>
      </c>
    </row>
    <row r="408" spans="1:3" x14ac:dyDescent="0.25">
      <c r="A408" t="s">
        <v>292</v>
      </c>
      <c r="B408" s="104">
        <v>2463.92</v>
      </c>
      <c r="C408" t="s">
        <v>196</v>
      </c>
    </row>
    <row r="409" spans="1:3" x14ac:dyDescent="0.25">
      <c r="A409" t="s">
        <v>263</v>
      </c>
      <c r="B409" s="104">
        <v>2346</v>
      </c>
      <c r="C409" t="s">
        <v>196</v>
      </c>
    </row>
    <row r="410" spans="1:3" x14ac:dyDescent="0.25">
      <c r="A410" t="s">
        <v>56</v>
      </c>
      <c r="B410" s="104">
        <v>2270.4</v>
      </c>
      <c r="C410" t="s">
        <v>196</v>
      </c>
    </row>
    <row r="411" spans="1:3" x14ac:dyDescent="0.25">
      <c r="A411" t="s">
        <v>70</v>
      </c>
      <c r="B411" s="104">
        <v>2221.29</v>
      </c>
      <c r="C411" t="s">
        <v>196</v>
      </c>
    </row>
    <row r="412" spans="1:3" x14ac:dyDescent="0.25">
      <c r="A412" t="s">
        <v>277</v>
      </c>
      <c r="B412" s="104">
        <v>2167.06</v>
      </c>
      <c r="C412" t="s">
        <v>196</v>
      </c>
    </row>
    <row r="413" spans="1:3" x14ac:dyDescent="0.25">
      <c r="A413" t="s">
        <v>207</v>
      </c>
      <c r="B413" s="104">
        <v>2036.92</v>
      </c>
      <c r="C413" t="s">
        <v>196</v>
      </c>
    </row>
    <row r="414" spans="1:3" x14ac:dyDescent="0.25">
      <c r="A414" t="s">
        <v>206</v>
      </c>
      <c r="B414" s="104">
        <v>2016.38</v>
      </c>
      <c r="C414" t="s">
        <v>196</v>
      </c>
    </row>
    <row r="415" spans="1:3" x14ac:dyDescent="0.25">
      <c r="A415" t="s">
        <v>279</v>
      </c>
      <c r="B415" s="104">
        <v>2000</v>
      </c>
      <c r="C415" t="s">
        <v>196</v>
      </c>
    </row>
    <row r="416" spans="1:3" x14ac:dyDescent="0.25">
      <c r="A416" t="s">
        <v>78</v>
      </c>
      <c r="B416" s="104">
        <v>1930.92</v>
      </c>
      <c r="C416" t="s">
        <v>196</v>
      </c>
    </row>
    <row r="417" spans="1:3" x14ac:dyDescent="0.25">
      <c r="A417" t="s">
        <v>81</v>
      </c>
      <c r="B417" s="104">
        <v>1852.26</v>
      </c>
      <c r="C417" t="s">
        <v>196</v>
      </c>
    </row>
    <row r="418" spans="1:3" x14ac:dyDescent="0.25">
      <c r="A418" t="s">
        <v>252</v>
      </c>
      <c r="B418" s="104">
        <v>1690</v>
      </c>
      <c r="C418" t="s">
        <v>196</v>
      </c>
    </row>
    <row r="419" spans="1:3" x14ac:dyDescent="0.25">
      <c r="A419" t="s">
        <v>313</v>
      </c>
      <c r="B419" s="104">
        <v>1570.9</v>
      </c>
      <c r="C419" t="s">
        <v>196</v>
      </c>
    </row>
    <row r="420" spans="1:3" x14ac:dyDescent="0.25">
      <c r="A420" t="s">
        <v>355</v>
      </c>
      <c r="B420" s="104">
        <v>1554.29</v>
      </c>
      <c r="C420" t="s">
        <v>196</v>
      </c>
    </row>
    <row r="421" spans="1:3" x14ac:dyDescent="0.25">
      <c r="A421" t="s">
        <v>122</v>
      </c>
      <c r="B421" s="104">
        <v>1400</v>
      </c>
      <c r="C421" t="s">
        <v>196</v>
      </c>
    </row>
    <row r="422" spans="1:3" x14ac:dyDescent="0.25">
      <c r="A422" t="s">
        <v>307</v>
      </c>
      <c r="B422" s="104">
        <v>1375</v>
      </c>
      <c r="C422" t="s">
        <v>196</v>
      </c>
    </row>
    <row r="423" spans="1:3" x14ac:dyDescent="0.25">
      <c r="A423" t="s">
        <v>293</v>
      </c>
      <c r="B423" s="104">
        <v>1350</v>
      </c>
      <c r="C423" t="s">
        <v>196</v>
      </c>
    </row>
    <row r="424" spans="1:3" x14ac:dyDescent="0.25">
      <c r="A424" t="s">
        <v>223</v>
      </c>
      <c r="B424" s="104">
        <v>1302</v>
      </c>
      <c r="C424" t="s">
        <v>196</v>
      </c>
    </row>
    <row r="425" spans="1:3" x14ac:dyDescent="0.25">
      <c r="A425" t="s">
        <v>144</v>
      </c>
      <c r="B425" s="104">
        <v>1285.19</v>
      </c>
      <c r="C425" t="s">
        <v>196</v>
      </c>
    </row>
    <row r="426" spans="1:3" x14ac:dyDescent="0.25">
      <c r="A426" t="s">
        <v>73</v>
      </c>
      <c r="B426" s="104">
        <v>1282.07</v>
      </c>
      <c r="C426" t="s">
        <v>196</v>
      </c>
    </row>
    <row r="427" spans="1:3" x14ac:dyDescent="0.25">
      <c r="A427" t="s">
        <v>149</v>
      </c>
      <c r="B427" s="104">
        <v>1275</v>
      </c>
      <c r="C427" t="s">
        <v>196</v>
      </c>
    </row>
    <row r="428" spans="1:3" x14ac:dyDescent="0.25">
      <c r="A428" t="s">
        <v>49</v>
      </c>
      <c r="B428" s="104">
        <v>1250</v>
      </c>
      <c r="C428" t="s">
        <v>196</v>
      </c>
    </row>
    <row r="429" spans="1:3" x14ac:dyDescent="0.25">
      <c r="A429" t="s">
        <v>353</v>
      </c>
      <c r="B429" s="104">
        <v>1242.6400000000001</v>
      </c>
      <c r="C429" t="s">
        <v>196</v>
      </c>
    </row>
    <row r="430" spans="1:3" x14ac:dyDescent="0.25">
      <c r="A430" t="s">
        <v>311</v>
      </c>
      <c r="B430" s="104">
        <v>1200</v>
      </c>
      <c r="C430" t="s">
        <v>196</v>
      </c>
    </row>
    <row r="431" spans="1:3" x14ac:dyDescent="0.25">
      <c r="A431" t="s">
        <v>356</v>
      </c>
      <c r="B431" s="104">
        <v>1087.5</v>
      </c>
      <c r="C431" t="s">
        <v>196</v>
      </c>
    </row>
    <row r="432" spans="1:3" x14ac:dyDescent="0.25">
      <c r="A432" t="s">
        <v>71</v>
      </c>
      <c r="B432" s="104">
        <v>1054.25</v>
      </c>
      <c r="C432" t="s">
        <v>196</v>
      </c>
    </row>
    <row r="433" spans="1:3" x14ac:dyDescent="0.25">
      <c r="A433" t="s">
        <v>100</v>
      </c>
      <c r="B433" s="104">
        <v>1043.17</v>
      </c>
      <c r="C433" t="s">
        <v>196</v>
      </c>
    </row>
    <row r="434" spans="1:3" x14ac:dyDescent="0.25">
      <c r="A434" t="s">
        <v>269</v>
      </c>
      <c r="B434" s="104">
        <v>1013.6</v>
      </c>
      <c r="C434" t="s">
        <v>196</v>
      </c>
    </row>
    <row r="435" spans="1:3" x14ac:dyDescent="0.25">
      <c r="A435" t="s">
        <v>345</v>
      </c>
      <c r="B435" s="104">
        <v>977</v>
      </c>
      <c r="C435" t="s">
        <v>196</v>
      </c>
    </row>
    <row r="436" spans="1:3" x14ac:dyDescent="0.25">
      <c r="A436" t="s">
        <v>351</v>
      </c>
      <c r="B436" s="104">
        <v>966.43</v>
      </c>
      <c r="C436" t="s">
        <v>196</v>
      </c>
    </row>
    <row r="437" spans="1:3" x14ac:dyDescent="0.25">
      <c r="A437" t="s">
        <v>328</v>
      </c>
      <c r="B437" s="104">
        <v>903.79</v>
      </c>
      <c r="C437" t="s">
        <v>196</v>
      </c>
    </row>
    <row r="438" spans="1:3" x14ac:dyDescent="0.25">
      <c r="A438" t="s">
        <v>138</v>
      </c>
      <c r="B438" s="104">
        <v>848.64</v>
      </c>
      <c r="C438" t="s">
        <v>196</v>
      </c>
    </row>
    <row r="439" spans="1:3" x14ac:dyDescent="0.25">
      <c r="A439" t="s">
        <v>300</v>
      </c>
      <c r="B439" s="104">
        <v>843.75</v>
      </c>
      <c r="C439" t="s">
        <v>196</v>
      </c>
    </row>
    <row r="440" spans="1:3" x14ac:dyDescent="0.25">
      <c r="A440" t="s">
        <v>250</v>
      </c>
      <c r="B440" s="104">
        <v>841.56</v>
      </c>
      <c r="C440" t="s">
        <v>196</v>
      </c>
    </row>
    <row r="441" spans="1:3" x14ac:dyDescent="0.25">
      <c r="A441" t="s">
        <v>199</v>
      </c>
      <c r="B441" s="104">
        <v>775.95</v>
      </c>
      <c r="C441" t="s">
        <v>196</v>
      </c>
    </row>
    <row r="442" spans="1:3" x14ac:dyDescent="0.25">
      <c r="A442" t="s">
        <v>346</v>
      </c>
      <c r="B442" s="104">
        <v>735</v>
      </c>
      <c r="C442" t="s">
        <v>196</v>
      </c>
    </row>
    <row r="443" spans="1:3" x14ac:dyDescent="0.25">
      <c r="A443" t="s">
        <v>290</v>
      </c>
      <c r="B443" s="104">
        <v>726.88</v>
      </c>
      <c r="C443" t="s">
        <v>196</v>
      </c>
    </row>
    <row r="444" spans="1:3" x14ac:dyDescent="0.25">
      <c r="A444" t="s">
        <v>344</v>
      </c>
      <c r="B444" s="104">
        <v>724.17</v>
      </c>
      <c r="C444" t="s">
        <v>196</v>
      </c>
    </row>
    <row r="445" spans="1:3" x14ac:dyDescent="0.25">
      <c r="A445" t="s">
        <v>239</v>
      </c>
      <c r="B445" s="104">
        <v>705.9</v>
      </c>
      <c r="C445" t="s">
        <v>196</v>
      </c>
    </row>
    <row r="446" spans="1:3" x14ac:dyDescent="0.25">
      <c r="A446" t="s">
        <v>109</v>
      </c>
      <c r="B446" s="104">
        <v>703.56</v>
      </c>
      <c r="C446" t="s">
        <v>196</v>
      </c>
    </row>
    <row r="447" spans="1:3" x14ac:dyDescent="0.25">
      <c r="A447" t="s">
        <v>257</v>
      </c>
      <c r="B447" s="104">
        <v>700</v>
      </c>
      <c r="C447" t="s">
        <v>196</v>
      </c>
    </row>
    <row r="448" spans="1:3" x14ac:dyDescent="0.25">
      <c r="A448" t="s">
        <v>321</v>
      </c>
      <c r="B448" s="104">
        <v>651.80999999999995</v>
      </c>
      <c r="C448" t="s">
        <v>196</v>
      </c>
    </row>
    <row r="449" spans="1:3" x14ac:dyDescent="0.25">
      <c r="A449" t="s">
        <v>90</v>
      </c>
      <c r="B449" s="104">
        <v>637.71</v>
      </c>
      <c r="C449" t="s">
        <v>196</v>
      </c>
    </row>
    <row r="450" spans="1:3" x14ac:dyDescent="0.25">
      <c r="A450" t="s">
        <v>291</v>
      </c>
      <c r="B450" s="104">
        <v>635</v>
      </c>
      <c r="C450" t="s">
        <v>196</v>
      </c>
    </row>
    <row r="451" spans="1:3" x14ac:dyDescent="0.25">
      <c r="A451" t="s">
        <v>343</v>
      </c>
      <c r="B451" s="104">
        <v>627.65</v>
      </c>
      <c r="C451" t="s">
        <v>196</v>
      </c>
    </row>
    <row r="452" spans="1:3" x14ac:dyDescent="0.25">
      <c r="A452" t="s">
        <v>130</v>
      </c>
      <c r="B452" s="104">
        <v>600</v>
      </c>
      <c r="C452" t="s">
        <v>196</v>
      </c>
    </row>
    <row r="453" spans="1:3" x14ac:dyDescent="0.25">
      <c r="A453" t="s">
        <v>225</v>
      </c>
      <c r="B453" s="104">
        <v>591.16999999999996</v>
      </c>
      <c r="C453" t="s">
        <v>196</v>
      </c>
    </row>
    <row r="454" spans="1:3" x14ac:dyDescent="0.25">
      <c r="A454" t="s">
        <v>324</v>
      </c>
      <c r="B454" s="104">
        <v>572.05999999999995</v>
      </c>
      <c r="C454" t="s">
        <v>196</v>
      </c>
    </row>
    <row r="455" spans="1:3" x14ac:dyDescent="0.25">
      <c r="A455" t="s">
        <v>327</v>
      </c>
      <c r="B455" s="104">
        <v>539.65</v>
      </c>
      <c r="C455" t="s">
        <v>196</v>
      </c>
    </row>
    <row r="456" spans="1:3" x14ac:dyDescent="0.25">
      <c r="A456" t="s">
        <v>150</v>
      </c>
      <c r="B456" s="104">
        <v>518</v>
      </c>
      <c r="C456" t="s">
        <v>196</v>
      </c>
    </row>
    <row r="457" spans="1:3" x14ac:dyDescent="0.25">
      <c r="A457" t="s">
        <v>146</v>
      </c>
      <c r="B457" s="104">
        <v>517.6</v>
      </c>
      <c r="C457" t="s">
        <v>196</v>
      </c>
    </row>
    <row r="458" spans="1:3" x14ac:dyDescent="0.25">
      <c r="A458" t="s">
        <v>131</v>
      </c>
      <c r="B458" s="104">
        <v>496.94</v>
      </c>
      <c r="C458" t="s">
        <v>196</v>
      </c>
    </row>
    <row r="459" spans="1:3" x14ac:dyDescent="0.25">
      <c r="A459" t="s">
        <v>213</v>
      </c>
      <c r="B459" s="104">
        <v>493.15</v>
      </c>
      <c r="C459" t="s">
        <v>196</v>
      </c>
    </row>
    <row r="460" spans="1:3" x14ac:dyDescent="0.25">
      <c r="A460" t="s">
        <v>289</v>
      </c>
      <c r="B460" s="104">
        <v>476.76</v>
      </c>
      <c r="C460" t="s">
        <v>196</v>
      </c>
    </row>
    <row r="461" spans="1:3" x14ac:dyDescent="0.25">
      <c r="A461" t="s">
        <v>220</v>
      </c>
      <c r="B461" s="104">
        <v>456.43</v>
      </c>
      <c r="C461" t="s">
        <v>196</v>
      </c>
    </row>
    <row r="462" spans="1:3" x14ac:dyDescent="0.25">
      <c r="A462" t="s">
        <v>231</v>
      </c>
      <c r="B462" s="104">
        <v>430</v>
      </c>
      <c r="C462" t="s">
        <v>196</v>
      </c>
    </row>
    <row r="463" spans="1:3" x14ac:dyDescent="0.25">
      <c r="A463" t="s">
        <v>214</v>
      </c>
      <c r="B463" s="104">
        <v>389</v>
      </c>
      <c r="C463" t="s">
        <v>196</v>
      </c>
    </row>
    <row r="464" spans="1:3" x14ac:dyDescent="0.25">
      <c r="A464" t="s">
        <v>264</v>
      </c>
      <c r="B464" s="104">
        <v>375.01</v>
      </c>
      <c r="C464" t="s">
        <v>196</v>
      </c>
    </row>
    <row r="465" spans="1:3" x14ac:dyDescent="0.25">
      <c r="A465" t="s">
        <v>241</v>
      </c>
      <c r="B465" s="104">
        <v>373.2</v>
      </c>
      <c r="C465" t="s">
        <v>196</v>
      </c>
    </row>
    <row r="466" spans="1:3" x14ac:dyDescent="0.25">
      <c r="A466" t="s">
        <v>237</v>
      </c>
      <c r="B466" s="104">
        <v>364.99</v>
      </c>
      <c r="C466" t="s">
        <v>196</v>
      </c>
    </row>
    <row r="467" spans="1:3" x14ac:dyDescent="0.25">
      <c r="A467" t="s">
        <v>296</v>
      </c>
      <c r="B467" s="104">
        <v>359.7</v>
      </c>
      <c r="C467" t="s">
        <v>196</v>
      </c>
    </row>
    <row r="468" spans="1:3" x14ac:dyDescent="0.25">
      <c r="A468" t="s">
        <v>335</v>
      </c>
      <c r="B468" s="104">
        <v>347</v>
      </c>
      <c r="C468" t="s">
        <v>196</v>
      </c>
    </row>
    <row r="469" spans="1:3" x14ac:dyDescent="0.25">
      <c r="A469" t="s">
        <v>322</v>
      </c>
      <c r="B469" s="104">
        <v>342.54</v>
      </c>
      <c r="C469" t="s">
        <v>196</v>
      </c>
    </row>
    <row r="470" spans="1:3" x14ac:dyDescent="0.25">
      <c r="A470" t="s">
        <v>209</v>
      </c>
      <c r="B470" s="104">
        <v>324.95</v>
      </c>
      <c r="C470" t="s">
        <v>196</v>
      </c>
    </row>
    <row r="471" spans="1:3" x14ac:dyDescent="0.25">
      <c r="A471" t="s">
        <v>222</v>
      </c>
      <c r="B471" s="104">
        <v>319.5</v>
      </c>
      <c r="C471" t="s">
        <v>196</v>
      </c>
    </row>
    <row r="472" spans="1:3" x14ac:dyDescent="0.25">
      <c r="A472" t="s">
        <v>204</v>
      </c>
      <c r="B472" s="104">
        <v>315.45999999999998</v>
      </c>
      <c r="C472" t="s">
        <v>196</v>
      </c>
    </row>
    <row r="473" spans="1:3" x14ac:dyDescent="0.25">
      <c r="A473" t="s">
        <v>308</v>
      </c>
      <c r="B473" s="104">
        <v>310.63</v>
      </c>
      <c r="C473" t="s">
        <v>196</v>
      </c>
    </row>
    <row r="474" spans="1:3" x14ac:dyDescent="0.25">
      <c r="A474" t="s">
        <v>151</v>
      </c>
      <c r="B474" s="104">
        <v>299</v>
      </c>
      <c r="C474" t="s">
        <v>196</v>
      </c>
    </row>
    <row r="475" spans="1:3" x14ac:dyDescent="0.25">
      <c r="A475" t="s">
        <v>244</v>
      </c>
      <c r="B475" s="104">
        <v>292</v>
      </c>
      <c r="C475" t="s">
        <v>196</v>
      </c>
    </row>
    <row r="476" spans="1:3" x14ac:dyDescent="0.25">
      <c r="A476" t="s">
        <v>348</v>
      </c>
      <c r="B476" s="104">
        <v>286.74</v>
      </c>
      <c r="C476" t="s">
        <v>196</v>
      </c>
    </row>
    <row r="477" spans="1:3" x14ac:dyDescent="0.25">
      <c r="A477" t="s">
        <v>230</v>
      </c>
      <c r="B477" s="104">
        <v>285</v>
      </c>
      <c r="C477" t="s">
        <v>196</v>
      </c>
    </row>
    <row r="478" spans="1:3" x14ac:dyDescent="0.25">
      <c r="A478" t="s">
        <v>319</v>
      </c>
      <c r="B478" s="104">
        <v>253</v>
      </c>
      <c r="C478" t="s">
        <v>196</v>
      </c>
    </row>
    <row r="479" spans="1:3" x14ac:dyDescent="0.25">
      <c r="A479" t="s">
        <v>268</v>
      </c>
      <c r="B479" s="104">
        <v>235.9</v>
      </c>
      <c r="C479" t="s">
        <v>196</v>
      </c>
    </row>
    <row r="480" spans="1:3" x14ac:dyDescent="0.25">
      <c r="A480" t="s">
        <v>145</v>
      </c>
      <c r="B480" s="104">
        <v>207.64</v>
      </c>
      <c r="C480" t="s">
        <v>196</v>
      </c>
    </row>
    <row r="481" spans="1:3" x14ac:dyDescent="0.25">
      <c r="A481" t="s">
        <v>80</v>
      </c>
      <c r="B481" s="104">
        <v>197.84</v>
      </c>
      <c r="C481" t="s">
        <v>196</v>
      </c>
    </row>
    <row r="482" spans="1:3" x14ac:dyDescent="0.25">
      <c r="A482" t="s">
        <v>85</v>
      </c>
      <c r="B482" s="104">
        <v>196.2</v>
      </c>
      <c r="C482" t="s">
        <v>196</v>
      </c>
    </row>
    <row r="483" spans="1:3" x14ac:dyDescent="0.25">
      <c r="A483" t="s">
        <v>274</v>
      </c>
      <c r="B483" s="104">
        <v>194.99</v>
      </c>
      <c r="C483" t="s">
        <v>196</v>
      </c>
    </row>
    <row r="484" spans="1:3" x14ac:dyDescent="0.25">
      <c r="A484" t="s">
        <v>132</v>
      </c>
      <c r="B484" s="104">
        <v>171.51</v>
      </c>
      <c r="C484" t="s">
        <v>196</v>
      </c>
    </row>
    <row r="485" spans="1:3" x14ac:dyDescent="0.25">
      <c r="A485" t="s">
        <v>271</v>
      </c>
      <c r="B485" s="104">
        <v>159</v>
      </c>
      <c r="C485" t="s">
        <v>196</v>
      </c>
    </row>
    <row r="486" spans="1:3" x14ac:dyDescent="0.25">
      <c r="A486" t="s">
        <v>312</v>
      </c>
      <c r="B486" s="104">
        <v>158.08000000000001</v>
      </c>
      <c r="C486" t="s">
        <v>196</v>
      </c>
    </row>
    <row r="487" spans="1:3" x14ac:dyDescent="0.25">
      <c r="A487" t="s">
        <v>255</v>
      </c>
      <c r="B487" s="104">
        <v>149.94</v>
      </c>
      <c r="C487" t="s">
        <v>196</v>
      </c>
    </row>
    <row r="488" spans="1:3" x14ac:dyDescent="0.25">
      <c r="A488" t="s">
        <v>201</v>
      </c>
      <c r="B488" s="104">
        <v>147.63999999999999</v>
      </c>
      <c r="C488" t="s">
        <v>196</v>
      </c>
    </row>
    <row r="489" spans="1:3" x14ac:dyDescent="0.25">
      <c r="A489" t="s">
        <v>278</v>
      </c>
      <c r="B489" s="104">
        <v>142</v>
      </c>
      <c r="C489" t="s">
        <v>196</v>
      </c>
    </row>
    <row r="490" spans="1:3" x14ac:dyDescent="0.25">
      <c r="A490" t="s">
        <v>306</v>
      </c>
      <c r="B490" s="104">
        <v>139.06</v>
      </c>
      <c r="C490" t="s">
        <v>196</v>
      </c>
    </row>
    <row r="491" spans="1:3" x14ac:dyDescent="0.25">
      <c r="A491" t="s">
        <v>248</v>
      </c>
      <c r="B491" s="104">
        <v>125.04</v>
      </c>
      <c r="C491" t="s">
        <v>196</v>
      </c>
    </row>
    <row r="492" spans="1:3" x14ac:dyDescent="0.25">
      <c r="A492" t="s">
        <v>212</v>
      </c>
      <c r="B492" s="104">
        <v>121.73</v>
      </c>
      <c r="C492" t="s">
        <v>196</v>
      </c>
    </row>
    <row r="493" spans="1:3" x14ac:dyDescent="0.25">
      <c r="A493" t="s">
        <v>48</v>
      </c>
      <c r="B493" s="104">
        <v>114</v>
      </c>
      <c r="C493" t="s">
        <v>196</v>
      </c>
    </row>
    <row r="494" spans="1:3" x14ac:dyDescent="0.25">
      <c r="A494" t="s">
        <v>227</v>
      </c>
      <c r="B494" s="104">
        <v>101.03</v>
      </c>
      <c r="C494" t="s">
        <v>196</v>
      </c>
    </row>
    <row r="495" spans="1:3" x14ac:dyDescent="0.25">
      <c r="A495" t="s">
        <v>91</v>
      </c>
      <c r="B495" s="104">
        <v>93.18</v>
      </c>
      <c r="C495" t="s">
        <v>196</v>
      </c>
    </row>
    <row r="496" spans="1:3" x14ac:dyDescent="0.25">
      <c r="A496" t="s">
        <v>359</v>
      </c>
      <c r="B496" s="104">
        <v>92.53</v>
      </c>
      <c r="C496" t="s">
        <v>196</v>
      </c>
    </row>
    <row r="497" spans="1:3" x14ac:dyDescent="0.25">
      <c r="A497" t="s">
        <v>197</v>
      </c>
      <c r="B497" s="104">
        <v>77.61</v>
      </c>
      <c r="C497" t="s">
        <v>196</v>
      </c>
    </row>
    <row r="498" spans="1:3" x14ac:dyDescent="0.25">
      <c r="A498" t="s">
        <v>125</v>
      </c>
      <c r="B498" s="104">
        <v>61</v>
      </c>
      <c r="C498" t="s">
        <v>196</v>
      </c>
    </row>
    <row r="499" spans="1:3" x14ac:dyDescent="0.25">
      <c r="A499" t="s">
        <v>200</v>
      </c>
      <c r="B499" s="104">
        <v>60.28</v>
      </c>
      <c r="C499" t="s">
        <v>196</v>
      </c>
    </row>
    <row r="500" spans="1:3" x14ac:dyDescent="0.25">
      <c r="A500" t="s">
        <v>251</v>
      </c>
      <c r="B500" s="104">
        <v>58.55</v>
      </c>
      <c r="C500" t="s">
        <v>196</v>
      </c>
    </row>
    <row r="501" spans="1:3" x14ac:dyDescent="0.25">
      <c r="A501" t="s">
        <v>259</v>
      </c>
      <c r="B501" s="104">
        <v>54.05</v>
      </c>
      <c r="C501" t="s">
        <v>196</v>
      </c>
    </row>
    <row r="502" spans="1:3" x14ac:dyDescent="0.25">
      <c r="A502" t="s">
        <v>99</v>
      </c>
      <c r="B502" s="104">
        <v>53.5</v>
      </c>
      <c r="C502" t="s">
        <v>196</v>
      </c>
    </row>
    <row r="503" spans="1:3" x14ac:dyDescent="0.25">
      <c r="A503" t="s">
        <v>127</v>
      </c>
      <c r="B503" s="104">
        <v>52.81</v>
      </c>
      <c r="C503" t="s">
        <v>196</v>
      </c>
    </row>
    <row r="504" spans="1:3" x14ac:dyDescent="0.25">
      <c r="A504" t="s">
        <v>235</v>
      </c>
      <c r="B504" s="104">
        <v>51.6</v>
      </c>
      <c r="C504" t="s">
        <v>196</v>
      </c>
    </row>
    <row r="505" spans="1:3" x14ac:dyDescent="0.25">
      <c r="A505" t="s">
        <v>118</v>
      </c>
      <c r="B505" s="104">
        <v>50.86</v>
      </c>
      <c r="C505" t="s">
        <v>196</v>
      </c>
    </row>
    <row r="506" spans="1:3" x14ac:dyDescent="0.25">
      <c r="A506" t="s">
        <v>142</v>
      </c>
      <c r="B506" s="104">
        <v>40</v>
      </c>
      <c r="C506" t="s">
        <v>196</v>
      </c>
    </row>
    <row r="507" spans="1:3" x14ac:dyDescent="0.25">
      <c r="A507" t="s">
        <v>323</v>
      </c>
      <c r="B507" s="104">
        <v>37.22</v>
      </c>
      <c r="C507" t="s">
        <v>196</v>
      </c>
    </row>
    <row r="508" spans="1:3" x14ac:dyDescent="0.25">
      <c r="A508" t="s">
        <v>134</v>
      </c>
      <c r="B508" s="104">
        <v>36.6</v>
      </c>
      <c r="C508" t="s">
        <v>196</v>
      </c>
    </row>
    <row r="509" spans="1:3" x14ac:dyDescent="0.25">
      <c r="A509" t="s">
        <v>265</v>
      </c>
      <c r="B509" s="104">
        <v>33.74</v>
      </c>
      <c r="C509" t="s">
        <v>196</v>
      </c>
    </row>
    <row r="510" spans="1:3" x14ac:dyDescent="0.25">
      <c r="A510" t="s">
        <v>117</v>
      </c>
      <c r="B510" s="104">
        <v>30</v>
      </c>
      <c r="C510" t="s">
        <v>196</v>
      </c>
    </row>
    <row r="511" spans="1:3" x14ac:dyDescent="0.25">
      <c r="A511" t="s">
        <v>284</v>
      </c>
      <c r="B511" s="104">
        <v>27.54</v>
      </c>
      <c r="C511" t="s">
        <v>196</v>
      </c>
    </row>
    <row r="512" spans="1:3" x14ac:dyDescent="0.25">
      <c r="A512" t="s">
        <v>329</v>
      </c>
      <c r="B512" s="104">
        <v>27.54</v>
      </c>
      <c r="C512" t="s">
        <v>196</v>
      </c>
    </row>
    <row r="513" spans="1:3" x14ac:dyDescent="0.25">
      <c r="A513" t="s">
        <v>283</v>
      </c>
      <c r="B513" s="104">
        <v>24.08</v>
      </c>
      <c r="C513" t="s">
        <v>196</v>
      </c>
    </row>
    <row r="514" spans="1:3" x14ac:dyDescent="0.25">
      <c r="A514" t="s">
        <v>358</v>
      </c>
      <c r="B514" s="104">
        <v>20</v>
      </c>
      <c r="C514" t="s">
        <v>196</v>
      </c>
    </row>
    <row r="515" spans="1:3" x14ac:dyDescent="0.25">
      <c r="A515" t="s">
        <v>148</v>
      </c>
      <c r="B515" s="104">
        <v>15.14</v>
      </c>
      <c r="C515" t="s">
        <v>196</v>
      </c>
    </row>
    <row r="516" spans="1:3" x14ac:dyDescent="0.25">
      <c r="A516" t="s">
        <v>287</v>
      </c>
      <c r="B516" s="104">
        <v>15.14</v>
      </c>
      <c r="C516" t="s">
        <v>196</v>
      </c>
    </row>
    <row r="517" spans="1:3" x14ac:dyDescent="0.25">
      <c r="A517" t="s">
        <v>86</v>
      </c>
      <c r="B517" s="104">
        <v>15.14</v>
      </c>
      <c r="C517" t="s">
        <v>196</v>
      </c>
    </row>
    <row r="518" spans="1:3" x14ac:dyDescent="0.25">
      <c r="A518" t="s">
        <v>229</v>
      </c>
      <c r="B518" s="104">
        <v>15.14</v>
      </c>
      <c r="C518" t="s">
        <v>196</v>
      </c>
    </row>
    <row r="519" spans="1:3" x14ac:dyDescent="0.25">
      <c r="A519" t="s">
        <v>228</v>
      </c>
      <c r="B519" s="104">
        <v>10.55</v>
      </c>
      <c r="C519" t="s">
        <v>196</v>
      </c>
    </row>
    <row r="520" spans="1:3" x14ac:dyDescent="0.25">
      <c r="A520" t="s">
        <v>341</v>
      </c>
      <c r="B520" s="104">
        <v>8.94</v>
      </c>
      <c r="C520" t="s">
        <v>196</v>
      </c>
    </row>
    <row r="521" spans="1:3" x14ac:dyDescent="0.25">
      <c r="A521" t="s">
        <v>232</v>
      </c>
      <c r="B521" s="104">
        <v>6.2</v>
      </c>
      <c r="C521" t="s">
        <v>196</v>
      </c>
    </row>
    <row r="522" spans="1:3" x14ac:dyDescent="0.25">
      <c r="A522" t="s">
        <v>233</v>
      </c>
      <c r="B522" s="104">
        <v>-139.94</v>
      </c>
      <c r="C522" t="s">
        <v>196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0EFFD-4C1E-4733-8564-FC97ECBF24E2}">
  <dimension ref="A1"/>
  <sheetViews>
    <sheetView topLeftCell="A11" workbookViewId="0">
      <selection activeCell="D24" sqref="D24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Instructions</vt:lpstr>
      <vt:lpstr>PCard FY 19-20 Summary</vt:lpstr>
      <vt:lpstr>Q3-FY 21-22 Summary</vt:lpstr>
      <vt:lpstr>Q3-Spend By Department</vt:lpstr>
      <vt:lpstr>Q3-Spend By Supplier</vt:lpstr>
      <vt:lpstr>Q3 Tier 2 Spend</vt:lpstr>
      <vt:lpstr>Q1 Pivot</vt:lpstr>
      <vt:lpstr>July Spend By Dept-AP &amp; P-Card</vt:lpstr>
      <vt:lpstr>Filter Examples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Renee'</dc:creator>
  <cp:lastModifiedBy>Nakimah</cp:lastModifiedBy>
  <cp:lastPrinted>2020-08-04T20:32:06Z</cp:lastPrinted>
  <dcterms:created xsi:type="dcterms:W3CDTF">2020-07-29T14:17:10Z</dcterms:created>
  <dcterms:modified xsi:type="dcterms:W3CDTF">2022-07-26T13:08:45Z</dcterms:modified>
</cp:coreProperties>
</file>