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ivotTables/pivotTable2.xml" ContentType="application/vnd.openxmlformats-officedocument.spreadsheetml.pivotTable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greene\Desktop\"/>
    </mc:Choice>
  </mc:AlternateContent>
  <xr:revisionPtr revIDLastSave="0" documentId="8_{B1E002A6-600F-4C61-9621-3E01C7402255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2" state="hidden" r:id="rId1"/>
    <sheet name="FY 24-25 Summary" sheetId="9" r:id="rId2"/>
    <sheet name="PCard FY 19-20 Summary" sheetId="48" state="hidden" r:id="rId3"/>
    <sheet name="Q1-Spend By Department" sheetId="45" r:id="rId4"/>
    <sheet name="Q1- Spend By Supplier" sheetId="67" r:id="rId5"/>
    <sheet name="FY Tier 2 Spend" sheetId="57" r:id="rId6"/>
    <sheet name="Tier 2 Construction Report" sheetId="62" r:id="rId7"/>
    <sheet name="Q1 Pivot" sheetId="50" state="hidden" r:id="rId8"/>
    <sheet name="July Spend By Dept-AP &amp; P-Card" sheetId="51" state="hidden" r:id="rId9"/>
    <sheet name="Filter Examples" sheetId="32" state="hidden" r:id="rId10"/>
  </sheets>
  <externalReferences>
    <externalReference r:id="rId11"/>
  </externalReferences>
  <calcPr calcId="191029"/>
  <pivotCaches>
    <pivotCache cacheId="0" r:id="rId12"/>
    <pivotCache cacheId="1" r:id="rId1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62" l="1"/>
  <c r="E38" i="62"/>
  <c r="E37" i="62"/>
  <c r="C44" i="62"/>
  <c r="C20" i="62"/>
  <c r="C9" i="62"/>
  <c r="B70" i="57"/>
  <c r="N24" i="9"/>
  <c r="C23" i="57" l="1"/>
  <c r="E49" i="62"/>
  <c r="E253" i="45"/>
  <c r="E254" i="45"/>
  <c r="E255" i="45"/>
  <c r="E256" i="45"/>
  <c r="E257" i="45"/>
  <c r="E258" i="45"/>
  <c r="E259" i="45"/>
  <c r="E260" i="45"/>
  <c r="E261" i="45"/>
  <c r="E262" i="45"/>
  <c r="E263" i="45"/>
  <c r="E264" i="45"/>
  <c r="E265" i="45"/>
  <c r="E266" i="45"/>
  <c r="E267" i="45"/>
  <c r="E268" i="45"/>
  <c r="E269" i="45"/>
  <c r="E270" i="45"/>
  <c r="E271" i="45"/>
  <c r="E272" i="45"/>
  <c r="E273" i="45"/>
  <c r="E274" i="45"/>
  <c r="E275" i="45"/>
  <c r="E276" i="45"/>
  <c r="E277" i="45"/>
  <c r="E278" i="45"/>
  <c r="E279" i="45"/>
  <c r="E280" i="45"/>
  <c r="E281" i="45"/>
  <c r="E282" i="45"/>
  <c r="E283" i="45"/>
  <c r="E284" i="45"/>
  <c r="E285" i="45"/>
  <c r="E286" i="45"/>
  <c r="E287" i="45"/>
  <c r="E288" i="45"/>
  <c r="E289" i="45"/>
  <c r="E290" i="45"/>
  <c r="E291" i="45"/>
  <c r="E292" i="45"/>
  <c r="E293" i="45"/>
  <c r="E294" i="45"/>
  <c r="K24" i="9"/>
  <c r="K17" i="9"/>
  <c r="K18" i="9"/>
  <c r="K19" i="9"/>
  <c r="K20" i="9"/>
  <c r="K21" i="9"/>
  <c r="K22" i="9"/>
  <c r="K23" i="9"/>
  <c r="K16" i="9"/>
  <c r="G24" i="9"/>
  <c r="C59" i="57" l="1"/>
  <c r="D295" i="45"/>
  <c r="E27" i="62"/>
  <c r="C20" i="57" l="1"/>
  <c r="F31" i="62" l="1"/>
  <c r="D31" i="62"/>
  <c r="C31" i="57" l="1"/>
  <c r="C31" i="62" l="1"/>
  <c r="F39" i="62" l="1"/>
  <c r="F38" i="62"/>
  <c r="F37" i="62"/>
  <c r="J24" i="9"/>
  <c r="P16" i="9"/>
  <c r="E36" i="62"/>
  <c r="F36" i="62" s="1"/>
  <c r="E16" i="62"/>
  <c r="E8" i="45" l="1"/>
  <c r="E9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40" i="45"/>
  <c r="E41" i="45"/>
  <c r="E42" i="45"/>
  <c r="E43" i="45"/>
  <c r="E44" i="45"/>
  <c r="E45" i="45"/>
  <c r="E46" i="45"/>
  <c r="E47" i="45"/>
  <c r="E48" i="45"/>
  <c r="E49" i="45"/>
  <c r="E50" i="45"/>
  <c r="E51" i="45"/>
  <c r="E52" i="45"/>
  <c r="E53" i="45"/>
  <c r="E54" i="45"/>
  <c r="E55" i="45"/>
  <c r="E56" i="45"/>
  <c r="E57" i="45"/>
  <c r="E58" i="45"/>
  <c r="E59" i="45"/>
  <c r="E60" i="45"/>
  <c r="E61" i="45"/>
  <c r="E62" i="45"/>
  <c r="E63" i="45"/>
  <c r="E64" i="45"/>
  <c r="E65" i="45"/>
  <c r="E66" i="45"/>
  <c r="E67" i="45"/>
  <c r="E68" i="45"/>
  <c r="E69" i="45"/>
  <c r="E70" i="45"/>
  <c r="E71" i="45"/>
  <c r="E72" i="45"/>
  <c r="E73" i="45"/>
  <c r="E74" i="45"/>
  <c r="E75" i="45"/>
  <c r="E76" i="45"/>
  <c r="E77" i="45"/>
  <c r="E78" i="45"/>
  <c r="E79" i="45"/>
  <c r="E80" i="45"/>
  <c r="E81" i="45"/>
  <c r="E82" i="45"/>
  <c r="E83" i="45"/>
  <c r="E84" i="45"/>
  <c r="E85" i="45"/>
  <c r="E86" i="45"/>
  <c r="E87" i="45"/>
  <c r="E88" i="45"/>
  <c r="E89" i="45"/>
  <c r="E90" i="45"/>
  <c r="E91" i="45"/>
  <c r="E92" i="45"/>
  <c r="E93" i="45"/>
  <c r="E94" i="45"/>
  <c r="E95" i="45"/>
  <c r="E96" i="45"/>
  <c r="E97" i="45"/>
  <c r="E98" i="45"/>
  <c r="E99" i="45"/>
  <c r="E100" i="45"/>
  <c r="E101" i="45"/>
  <c r="E102" i="45"/>
  <c r="E103" i="45"/>
  <c r="E104" i="45"/>
  <c r="E105" i="45"/>
  <c r="E106" i="45"/>
  <c r="E107" i="45"/>
  <c r="E108" i="45"/>
  <c r="E109" i="45"/>
  <c r="E110" i="45"/>
  <c r="E111" i="45"/>
  <c r="E112" i="45"/>
  <c r="E113" i="45"/>
  <c r="E114" i="45"/>
  <c r="E115" i="45"/>
  <c r="E116" i="45"/>
  <c r="E117" i="45"/>
  <c r="E118" i="45"/>
  <c r="E119" i="45"/>
  <c r="E120" i="45"/>
  <c r="E121" i="45"/>
  <c r="E122" i="45"/>
  <c r="E123" i="45"/>
  <c r="E124" i="45"/>
  <c r="E125" i="45"/>
  <c r="E126" i="45"/>
  <c r="E127" i="45"/>
  <c r="E128" i="45"/>
  <c r="E129" i="45"/>
  <c r="E130" i="45"/>
  <c r="E131" i="45"/>
  <c r="E132" i="45"/>
  <c r="E133" i="45"/>
  <c r="E134" i="45"/>
  <c r="E135" i="45"/>
  <c r="E136" i="45"/>
  <c r="E137" i="45"/>
  <c r="E138" i="45"/>
  <c r="E139" i="45"/>
  <c r="E140" i="45"/>
  <c r="E141" i="45"/>
  <c r="E142" i="45"/>
  <c r="E143" i="45"/>
  <c r="E144" i="45"/>
  <c r="E145" i="45"/>
  <c r="E146" i="45"/>
  <c r="E147" i="45"/>
  <c r="E148" i="45"/>
  <c r="E149" i="45"/>
  <c r="E150" i="45"/>
  <c r="E151" i="45"/>
  <c r="E152" i="45"/>
  <c r="E153" i="45"/>
  <c r="E154" i="45"/>
  <c r="E155" i="45"/>
  <c r="E156" i="45"/>
  <c r="E157" i="45"/>
  <c r="E158" i="45"/>
  <c r="E159" i="45"/>
  <c r="E160" i="45"/>
  <c r="E161" i="45"/>
  <c r="E162" i="45"/>
  <c r="E163" i="45"/>
  <c r="E164" i="45"/>
  <c r="E165" i="45"/>
  <c r="E166" i="45"/>
  <c r="E167" i="45"/>
  <c r="E168" i="45"/>
  <c r="E169" i="45"/>
  <c r="E170" i="45"/>
  <c r="E171" i="45"/>
  <c r="E172" i="45"/>
  <c r="E173" i="45"/>
  <c r="E174" i="45"/>
  <c r="E175" i="45"/>
  <c r="E176" i="45"/>
  <c r="E177" i="45"/>
  <c r="E178" i="45"/>
  <c r="E179" i="45"/>
  <c r="E180" i="45"/>
  <c r="E181" i="45"/>
  <c r="E182" i="45"/>
  <c r="E183" i="45"/>
  <c r="E184" i="45"/>
  <c r="E185" i="45"/>
  <c r="E186" i="45"/>
  <c r="E187" i="45"/>
  <c r="E188" i="45"/>
  <c r="E189" i="45"/>
  <c r="E190" i="45"/>
  <c r="E191" i="45"/>
  <c r="E192" i="45"/>
  <c r="E193" i="45"/>
  <c r="E194" i="45"/>
  <c r="E195" i="45"/>
  <c r="E196" i="45"/>
  <c r="E197" i="45"/>
  <c r="E198" i="45"/>
  <c r="E199" i="45"/>
  <c r="E200" i="45"/>
  <c r="E201" i="45"/>
  <c r="E202" i="45"/>
  <c r="E203" i="45"/>
  <c r="E204" i="45"/>
  <c r="E205" i="45"/>
  <c r="E206" i="45"/>
  <c r="E207" i="45"/>
  <c r="E208" i="45"/>
  <c r="E209" i="45"/>
  <c r="E210" i="45"/>
  <c r="E211" i="45"/>
  <c r="E212" i="45"/>
  <c r="E213" i="45"/>
  <c r="E214" i="45"/>
  <c r="E215" i="45"/>
  <c r="E216" i="45"/>
  <c r="E217" i="45"/>
  <c r="E218" i="45"/>
  <c r="E219" i="45"/>
  <c r="E220" i="45"/>
  <c r="E221" i="45"/>
  <c r="E222" i="45"/>
  <c r="E223" i="45"/>
  <c r="E224" i="45"/>
  <c r="E225" i="45"/>
  <c r="E226" i="45"/>
  <c r="E227" i="45"/>
  <c r="E228" i="45"/>
  <c r="E229" i="45"/>
  <c r="E230" i="45"/>
  <c r="E231" i="45"/>
  <c r="E232" i="45"/>
  <c r="E233" i="45"/>
  <c r="E234" i="45"/>
  <c r="E235" i="45"/>
  <c r="E236" i="45"/>
  <c r="E237" i="45"/>
  <c r="E238" i="45"/>
  <c r="E239" i="45"/>
  <c r="E240" i="45"/>
  <c r="E241" i="45"/>
  <c r="E242" i="45"/>
  <c r="E243" i="45"/>
  <c r="E244" i="45"/>
  <c r="E245" i="45"/>
  <c r="E246" i="45"/>
  <c r="E247" i="45"/>
  <c r="E248" i="45"/>
  <c r="E249" i="45"/>
  <c r="E250" i="45"/>
  <c r="E251" i="45"/>
  <c r="E252" i="45"/>
  <c r="E7" i="45"/>
  <c r="P17" i="9"/>
  <c r="P18" i="9"/>
  <c r="P19" i="9"/>
  <c r="P20" i="9"/>
  <c r="P21" i="9"/>
  <c r="P22" i="9"/>
  <c r="P23" i="9"/>
  <c r="P24" i="9" l="1"/>
  <c r="O16" i="9"/>
  <c r="C24" i="9"/>
  <c r="C9" i="57" l="1"/>
  <c r="O17" i="9" l="1"/>
  <c r="O18" i="9"/>
  <c r="O19" i="9"/>
  <c r="O20" i="9"/>
  <c r="O21" i="9"/>
  <c r="O22" i="9"/>
  <c r="M24" i="9" l="1"/>
  <c r="B37" i="9"/>
  <c r="B34" i="9" l="1"/>
  <c r="B35" i="9"/>
  <c r="B31" i="9"/>
  <c r="B33" i="9"/>
  <c r="B36" i="9"/>
  <c r="B32" i="9"/>
  <c r="S23" i="9" l="1"/>
  <c r="E24" i="9"/>
  <c r="R15" i="9" s="1"/>
  <c r="F24" i="9"/>
  <c r="D24" i="9"/>
  <c r="S22" i="9" l="1"/>
  <c r="C27" i="9"/>
  <c r="H27" i="9"/>
  <c r="I27" i="9"/>
  <c r="F27" i="9" l="1"/>
  <c r="D27" i="9"/>
  <c r="B24" i="9"/>
  <c r="B27" i="9" s="1"/>
  <c r="E27" i="9"/>
  <c r="G27" i="9"/>
  <c r="O23" i="9"/>
  <c r="J27" i="9" l="1"/>
  <c r="O24" i="9"/>
  <c r="O27" i="9" s="1"/>
  <c r="D35" i="48"/>
  <c r="L33" i="48"/>
  <c r="H33" i="48"/>
  <c r="J32" i="48"/>
  <c r="I32" i="48"/>
  <c r="J31" i="48"/>
  <c r="I31" i="48"/>
  <c r="J30" i="48"/>
  <c r="I30" i="48"/>
  <c r="J29" i="48"/>
  <c r="I29" i="48"/>
  <c r="J26" i="48"/>
  <c r="J33" i="48" s="1"/>
  <c r="J35" i="48" s="1"/>
  <c r="I26" i="48"/>
  <c r="I33" i="48" s="1"/>
  <c r="I35" i="48" s="1"/>
  <c r="G26" i="48"/>
  <c r="G35" i="48" s="1"/>
  <c r="H24" i="48"/>
  <c r="L24" i="48" s="1"/>
  <c r="K23" i="48"/>
  <c r="J23" i="48"/>
  <c r="I23" i="48"/>
  <c r="H23" i="48"/>
  <c r="F23" i="48"/>
  <c r="K22" i="48"/>
  <c r="J22" i="48"/>
  <c r="I22" i="48"/>
  <c r="H22" i="48"/>
  <c r="F22" i="48"/>
  <c r="K21" i="48"/>
  <c r="J21" i="48"/>
  <c r="I21" i="48"/>
  <c r="H21" i="48"/>
  <c r="F21" i="48"/>
  <c r="K20" i="48"/>
  <c r="J20" i="48"/>
  <c r="I20" i="48"/>
  <c r="H20" i="48"/>
  <c r="F20" i="48"/>
  <c r="K19" i="48"/>
  <c r="J19" i="48"/>
  <c r="I19" i="48"/>
  <c r="H19" i="48"/>
  <c r="L19" i="48" s="1"/>
  <c r="J18" i="48"/>
  <c r="I18" i="48"/>
  <c r="H18" i="48"/>
  <c r="F18" i="48"/>
  <c r="L23" i="48" l="1"/>
  <c r="L22" i="48"/>
  <c r="L18" i="48"/>
  <c r="L20" i="48"/>
  <c r="H26" i="48"/>
  <c r="H35" i="48" s="1"/>
  <c r="F26" i="48"/>
  <c r="F35" i="48" s="1"/>
  <c r="L21" i="48"/>
  <c r="L26" i="48" l="1"/>
  <c r="L35" i="48" s="1"/>
  <c r="N21" i="48" s="1"/>
  <c r="N24" i="48" l="1"/>
  <c r="N29" i="48"/>
  <c r="N31" i="48"/>
  <c r="N23" i="48"/>
  <c r="N20" i="48"/>
  <c r="N22" i="48"/>
  <c r="N18" i="48"/>
  <c r="N19" i="48"/>
  <c r="N35" i="48" l="1"/>
  <c r="C295" i="45" l="1"/>
  <c r="B295" i="45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E295" i="45" l="1"/>
  <c r="I24" i="9" l="1"/>
  <c r="H24" i="9"/>
  <c r="K26" i="9" l="1"/>
  <c r="K27" i="9" s="1"/>
  <c r="S21" i="9" l="1"/>
  <c r="S17" i="9"/>
  <c r="S20" i="9"/>
  <c r="S19" i="9" l="1"/>
  <c r="S18" i="9"/>
  <c r="N27" i="9" l="1"/>
  <c r="S16" i="9"/>
  <c r="P27" i="9" l="1"/>
  <c r="T15" i="9"/>
  <c r="R19" i="9" l="1"/>
  <c r="R17" i="9"/>
  <c r="R22" i="9"/>
  <c r="R21" i="9"/>
  <c r="R23" i="9"/>
  <c r="R20" i="9"/>
  <c r="R18" i="9"/>
  <c r="R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tc={D3D8A804-71ED-482C-9414-ED092F4AD797}</author>
  </authors>
  <commentList>
    <comment ref="A10" authorId="0" shapeId="0" xr:uid="{D3D8A804-71ED-482C-9414-ED092F4AD797}">
      <text>
        <t>[Threaded comment]
Your version of Excel allows you to read this threaded comment; however, any edits to it will get removed if the file is opened in a newer version of Excel. Learn more: https://go.microsoft.com/fwlink/?linkid=870924
Comment:
    African American &amp; Woman Owned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tc={CAFF9E0A-B0A6-48D7-9CB7-63AAC003DA7C}</author>
  </authors>
  <commentList>
    <comment ref="A10" authorId="0" shapeId="0" xr:uid="{CAFF9E0A-B0A6-48D7-9CB7-63AAC003DA7C}">
      <text>
        <t>[Threaded comment]
Your version of Excel allows you to read this threaded comment; however, any edits to it will get removed if the file is opened in a newer version of Excel. Learn more: https://go.microsoft.com/fwlink/?linkid=870924
Comment:
    African American &amp; Woman Owned</t>
      </text>
    </comment>
  </commentList>
</comments>
</file>

<file path=xl/sharedStrings.xml><?xml version="1.0" encoding="utf-8"?>
<sst xmlns="http://schemas.openxmlformats.org/spreadsheetml/2006/main" count="2356" uniqueCount="990">
  <si>
    <t>CATEGORY</t>
  </si>
  <si>
    <t>No.</t>
  </si>
  <si>
    <t>TOTAL</t>
  </si>
  <si>
    <t>DOLLARS</t>
  </si>
  <si>
    <t>AFRICAN AMERICAN</t>
  </si>
  <si>
    <t>HISPANIC AMERICAN</t>
  </si>
  <si>
    <t>WOMAN-OWNED (NON MINORITY)</t>
  </si>
  <si>
    <t>VETERAN OWNED/SERVICE DISABLED</t>
  </si>
  <si>
    <t>CERTIFIED MWBE/VBE:</t>
  </si>
  <si>
    <t>NON-PROFIT, MINORITY COMMUNITY</t>
  </si>
  <si>
    <t>FOUNDATION</t>
  </si>
  <si>
    <t>INSTRUCTIONS FOR USE</t>
  </si>
  <si>
    <t>Step 1: Identify the column/category of spend to input data (Construction, Architecture, Commdities, Services)</t>
  </si>
  <si>
    <t>Step 2: Identify which Diverse Category of spend to input dept data. (Left side of report)</t>
  </si>
  <si>
    <t>Step 3: Under DOLLARS - Input your dept spend data in the row/column that corresponds to the Category of Spend. You will need to summarize/total spend for each diverse category</t>
  </si>
  <si>
    <t>Step 4: If your Dept has spend with a Non-profit organization, please follow above instructions to input in the NON PROFIT category</t>
  </si>
  <si>
    <t>**Please contact Renee Beckord with any questions- Rbeckford @usf.edu or 813-974-6066**</t>
  </si>
  <si>
    <t>DIVERSE NON PROFIT ORGANIZATIONS:</t>
  </si>
  <si>
    <t>TOTAL DIVERSE NON PROFITS</t>
  </si>
  <si>
    <t>HBCU's</t>
  </si>
  <si>
    <t>DEFINITIONS</t>
  </si>
  <si>
    <t>Step 5: Submit report to to osd@usf.edu by the 15th of each Month</t>
  </si>
  <si>
    <t>CONTACT EMAIL:</t>
  </si>
  <si>
    <t>CONTACT PHONE:</t>
  </si>
  <si>
    <t>UNIVERSITY DEPARTMENT</t>
  </si>
  <si>
    <t>DIVERSE NON PROFIT ORGANIZATIONS: HBCU'S or any Organiztions with a board or ownership is 51% Minority</t>
  </si>
  <si>
    <t>COMMODITIES: Ex.(TESTING, JOURNALS IMAGING/DIAGNOSTICS, PHARMACEUTICALS, CHEMICALS/GASES, BIOLOGICAL, LAB, RESEARCH, BLOOD PLASMA/SERUM, LAB ANIMALS, AGRICULTURE)</t>
  </si>
  <si>
    <t>CONSTRUCTION (INCL ARCH &amp; ENG)</t>
  </si>
  <si>
    <t>PROFESSIONAL SERVICES</t>
  </si>
  <si>
    <t>SUPPLIERS</t>
  </si>
  <si>
    <t xml:space="preserve">ASIAN AMERICAN </t>
  </si>
  <si>
    <t>MBE (NO DESIGNATION)</t>
  </si>
  <si>
    <t>SMALL BUSINESS</t>
  </si>
  <si>
    <t>SUMMARY OF DEPARTMENTS</t>
  </si>
  <si>
    <t>REPORTING MONTH:</t>
  </si>
  <si>
    <t>TOTAL DIVERSE DEPARTMENT  EXPENDITURES</t>
  </si>
  <si>
    <t xml:space="preserve">% OF DIVERSITY SPEND BY CATEGORY when compared to TOTAL DIVERSE DEPARTMENT SPEND </t>
  </si>
  <si>
    <t>TOTAL Overall  MWBE/VBE</t>
  </si>
  <si>
    <t>NON-PROFIT, MINORITY EMPLOYEES</t>
  </si>
  <si>
    <t>Mark Richards</t>
  </si>
  <si>
    <t>FY DEPT  TOTAL SPEND</t>
  </si>
  <si>
    <t>July</t>
  </si>
  <si>
    <t>August</t>
  </si>
  <si>
    <t>Data Analyst</t>
  </si>
  <si>
    <t>FY 19-20</t>
  </si>
  <si>
    <t>TOTAL  MWBE/VBE</t>
  </si>
  <si>
    <t>Usf Department Description</t>
  </si>
  <si>
    <t>Totals</t>
  </si>
  <si>
    <t>ADMISSIONS</t>
  </si>
  <si>
    <t>ARTS AND SCIENCES - DEAN</t>
  </si>
  <si>
    <t>ATHLETIC FACILITY</t>
  </si>
  <si>
    <t>BUSINESS ADMIN - DEAN'S OFFICE</t>
  </si>
  <si>
    <t>CAMPUS RECREATION</t>
  </si>
  <si>
    <t>CBCS DEAN'S OFFICE</t>
  </si>
  <si>
    <t>CELL MOLECULAR &amp; MICRO BIOLGY</t>
  </si>
  <si>
    <t>CENTRAL ADMINISTRATIVE</t>
  </si>
  <si>
    <t>CFS APPLIED RESEARCH &amp; EDU</t>
  </si>
  <si>
    <t>CFS CHILD AND FAMILY BEH HLTH</t>
  </si>
  <si>
    <t>CLASSROOM AND AV ENGINEERING</t>
  </si>
  <si>
    <t>COE DEAN'S OFFICE</t>
  </si>
  <si>
    <t>COM DIABETES CENTER</t>
  </si>
  <si>
    <t>COM OFFICE OF RESEARCH</t>
  </si>
  <si>
    <t>COMM SCIENCES &amp; DISORDERS</t>
  </si>
  <si>
    <t>COMPARATIVE MEDICINE</t>
  </si>
  <si>
    <t>CONSTRUCTION PROJECT</t>
  </si>
  <si>
    <t>COTA SCHOOL OF ART&amp;ART HISTORY</t>
  </si>
  <si>
    <t>CTR FOR STUDENT INVOLVEMENT</t>
  </si>
  <si>
    <t>CTR FOR URBAN TRANSPORTATION</t>
  </si>
  <si>
    <t>DATA CENTER OPERATIONS</t>
  </si>
  <si>
    <t>DEPARTMENT OF PEDIATRICS</t>
  </si>
  <si>
    <t>DEPARTMENT OF PSYCHIATRY</t>
  </si>
  <si>
    <t>DEPARTMENT OF SURGERY</t>
  </si>
  <si>
    <t>DEPT OF INTERNAL MED</t>
  </si>
  <si>
    <t>DEPT OF NEUROLOGY</t>
  </si>
  <si>
    <t>DEPT OF OB/GYN</t>
  </si>
  <si>
    <t>DEPT OF OPHTHALMOLOGY</t>
  </si>
  <si>
    <t>DEPT OF PHARMACEUTICAL SCIENCE</t>
  </si>
  <si>
    <t>DIV OF RESEARCH COMPLIANCE</t>
  </si>
  <si>
    <t>DOCTORATE IN BUSINESS ADMIN</t>
  </si>
  <si>
    <t>ELECTRICAL ENGINEERING</t>
  </si>
  <si>
    <t>ENGLISH</t>
  </si>
  <si>
    <t>EXECUTIVE EDUCATION PROGRAM</t>
  </si>
  <si>
    <t>FL CENTER FOR CYBERSECURITY</t>
  </si>
  <si>
    <t>FL INSTITUTE OF GOVERNMENT</t>
  </si>
  <si>
    <t>FLORIDA INST OF OCEANOGRAPHY</t>
  </si>
  <si>
    <t>GEOSCIENCES</t>
  </si>
  <si>
    <t>GRADUATE ADVISING</t>
  </si>
  <si>
    <t>GRADUATE STUDIES</t>
  </si>
  <si>
    <t>GROUNDS</t>
  </si>
  <si>
    <t>HEALTH INFORMATICS INSTITUTE</t>
  </si>
  <si>
    <t>HEART INST - SURGERY</t>
  </si>
  <si>
    <t>HONORS COLLEGE</t>
  </si>
  <si>
    <t>HOUSING &amp; RESIDENTIAL ED</t>
  </si>
  <si>
    <t>HSC LIBRARY</t>
  </si>
  <si>
    <t>HSC OPERATIONS &amp; FAC OFFICE</t>
  </si>
  <si>
    <t>HSC SHARED STUDENT SERVICES</t>
  </si>
  <si>
    <t>HUMAN RESOURCES</t>
  </si>
  <si>
    <t>ICA MARKETING &amp; PROMOTIONS</t>
  </si>
  <si>
    <t>INED CORP TRNG PRO ED</t>
  </si>
  <si>
    <t>INED MULTIMEDIA INNOVATN TEAM</t>
  </si>
  <si>
    <t>INFO SYSTEMS &amp; DECISION SCIENC</t>
  </si>
  <si>
    <t>INSTITUTE FOR SCHOOL REFORM</t>
  </si>
  <si>
    <t>INTEGRATIVE BIOLOGY</t>
  </si>
  <si>
    <t>IT - SOLUTIONS DEVELOPMENT</t>
  </si>
  <si>
    <t>IT - UMSA CONVENIENCE</t>
  </si>
  <si>
    <t>IT COMMUNICATIONS</t>
  </si>
  <si>
    <t>IT TECH FEE</t>
  </si>
  <si>
    <t>MAINTENANCE</t>
  </si>
  <si>
    <t>MARINE SCIENCE</t>
  </si>
  <si>
    <t>MARSHALL STUDENT CENTER</t>
  </si>
  <si>
    <t>MHLP MENTAL HEALTH LAW POLICY</t>
  </si>
  <si>
    <t>MOLECULAR MEDICINE</t>
  </si>
  <si>
    <t>MOLECULAR PHARM &amp; PHYSIOLOGY</t>
  </si>
  <si>
    <t>NETWORK</t>
  </si>
  <si>
    <t>OFFICE OF THE PRESIDENT</t>
  </si>
  <si>
    <t>PARKING AND TRANSPORTATION SVC</t>
  </si>
  <si>
    <t>PHYSICS</t>
  </si>
  <si>
    <t>POST OFFICE</t>
  </si>
  <si>
    <t>REGISTRAR'S OFFICE</t>
  </si>
  <si>
    <t>RESEARCH COMPUTING SERVICES</t>
  </si>
  <si>
    <t>RESEARCH FUNDED</t>
  </si>
  <si>
    <t>SAR ADMINISTRATIVE SERVICES</t>
  </si>
  <si>
    <t>SAR ADV AND PUBLIC AFFAIRS</t>
  </si>
  <si>
    <t>SAR CAMPUS COMPUTING &amp; MEDIA</t>
  </si>
  <si>
    <t>SAR GROUNDS</t>
  </si>
  <si>
    <t>SAR SARASOTA/MANATEE CEO</t>
  </si>
  <si>
    <t>SAR SCHOOL OF HOTEL/RESTAURANT</t>
  </si>
  <si>
    <t>SAR STUDENT AFFAIRS</t>
  </si>
  <si>
    <t>SERVICES AND INFRASTRUCTURE</t>
  </si>
  <si>
    <t>SG BRANCHES AND AGENCIES</t>
  </si>
  <si>
    <t>STP ACADEMIC AFFAIRS</t>
  </si>
  <si>
    <t>STP BUSINESS ADM - DEAN OFFICE</t>
  </si>
  <si>
    <t>STP CHEMISTRY</t>
  </si>
  <si>
    <t>STP COMMUNICATION AND MKTG</t>
  </si>
  <si>
    <t>STP CUSTODIAL</t>
  </si>
  <si>
    <t>STP ENROLLMENT MANAGEMENT</t>
  </si>
  <si>
    <t>STP FACILITIES SERVICES</t>
  </si>
  <si>
    <t>STP GEN. ACCOUNTING OFFICE</t>
  </si>
  <si>
    <t>STP LIBRARY</t>
  </si>
  <si>
    <t>STP MAINTENANCE</t>
  </si>
  <si>
    <t>STP PARKING SERVICES</t>
  </si>
  <si>
    <t>STP PROSPECTIVE STUD OUTREACH</t>
  </si>
  <si>
    <t>STP SPECIAL EDUCATION</t>
  </si>
  <si>
    <t>STP STUDENT LIFE</t>
  </si>
  <si>
    <t>STP STUDENT SERVICES</t>
  </si>
  <si>
    <t>STUDENT DISABILITY SERVICES</t>
  </si>
  <si>
    <t>STUDENT HEALTH SERVICES</t>
  </si>
  <si>
    <t>STUDENT OUTREACH &amp; SUPPORT</t>
  </si>
  <si>
    <t>STUDENT SUCCESS</t>
  </si>
  <si>
    <t>UNIV COMMUNICATIONS &amp; MARKETNG</t>
  </si>
  <si>
    <t>UNIVERSITY BANK CARD CHARGES</t>
  </si>
  <si>
    <t>UNIVERSITY CONTROLLERS OFFICE</t>
  </si>
  <si>
    <t>USF ALZHEIMERS INSTITUTE</t>
  </si>
  <si>
    <t>USF GENOMICS</t>
  </si>
  <si>
    <t>UTILITIES</t>
  </si>
  <si>
    <t>VOICE AND TELEPHONE</t>
  </si>
  <si>
    <t>VP ADMINISTRATIVE SERVICES</t>
  </si>
  <si>
    <t>WUSF-FM</t>
  </si>
  <si>
    <t xml:space="preserve">Totals </t>
  </si>
  <si>
    <t>AFRICAN AMERICAN CERTIFIED</t>
  </si>
  <si>
    <t>MIDFLORIDA ARMORED &amp; ATM SERVICE</t>
  </si>
  <si>
    <t>VOLTAIR CONSULTING ENGINEERS INC</t>
  </si>
  <si>
    <t>AFRICAN AMERICAN NON-CERTIFIED</t>
  </si>
  <si>
    <t>FLORIDA SENTINEL BULLETIN</t>
  </si>
  <si>
    <t>AMERICAN WOMAN NON-CERTIFIED</t>
  </si>
  <si>
    <t>ALL ABOUT KIDS LLC</t>
  </si>
  <si>
    <t>B FRANK STUDIO LLC</t>
  </si>
  <si>
    <t>AMERICAN WOMEN CERTIFIED</t>
  </si>
  <si>
    <t>INDEPENDENT LIVING INC</t>
  </si>
  <si>
    <t>ASIAN AMERICAN NON-CERTIFIED</t>
  </si>
  <si>
    <t>HISPANIC AMERICAN CERTIFIED</t>
  </si>
  <si>
    <t>ADVANCED CABLE CONNECTION INC</t>
  </si>
  <si>
    <t>HISPANIC AMERICAN NON-CERTIFIED</t>
  </si>
  <si>
    <t>SMALL BUSINESS (FEDERAL NON-8A FIRM)</t>
  </si>
  <si>
    <t>BUCKEYE INTERNATIONAL INC</t>
  </si>
  <si>
    <t>VETERAN OWNED</t>
  </si>
  <si>
    <t>Grand Total</t>
  </si>
  <si>
    <t xml:space="preserve">% OF DIVERSITY SPEND BY CATEGORY  </t>
  </si>
  <si>
    <t>% OF ADDRESSABLE SPEND</t>
  </si>
  <si>
    <t>Sept</t>
  </si>
  <si>
    <t>ACADEMIC SUCCESS CENTER</t>
  </si>
  <si>
    <t>ANTHROPOLOGY</t>
  </si>
  <si>
    <t>AREA HEALTH EDUCATION CENTER</t>
  </si>
  <si>
    <t>ASST. VP DEAN OF STUDENTS</t>
  </si>
  <si>
    <t>ATHLETIC TRAINING PROGRAM</t>
  </si>
  <si>
    <t>BASEBALL</t>
  </si>
  <si>
    <t>CENTER FOR GHIDR</t>
  </si>
  <si>
    <t>CENTER FOR MICRO ELECTRONICS</t>
  </si>
  <si>
    <t>CENTER FOR STUDENT WELL-BEING</t>
  </si>
  <si>
    <t>CFS RIGHTPATH RESEARCH CENTER</t>
  </si>
  <si>
    <t>CHEMICAL &amp; BIOMEDICAL ENGNRNG</t>
  </si>
  <si>
    <t>CHEMISTRY</t>
  </si>
  <si>
    <t>CIVIL &amp; ENVIRONMENTAL ENGR</t>
  </si>
  <si>
    <t>CLEAN ENERGY RESEARCH CENTER</t>
  </si>
  <si>
    <t>COE SAS UNDERGRADUATE ADVISING</t>
  </si>
  <si>
    <t>COLL OF PHARMACY STD'T AFFAIRS</t>
  </si>
  <si>
    <t>COLLEGE COUNCILS</t>
  </si>
  <si>
    <t>COLLEGE OF MED DEAN'S OFFICE</t>
  </si>
  <si>
    <t>COLLEGE OF MED STUDENT AFFAIRS</t>
  </si>
  <si>
    <t>COLLEGE OF MEDICINE ADMISSIONS</t>
  </si>
  <si>
    <t>COLLEGE OF NURSING</t>
  </si>
  <si>
    <t>COLLEGE OF PHARMACY DEAN'S OFF</t>
  </si>
  <si>
    <t>COMMUNICATIONS AND MARKETING</t>
  </si>
  <si>
    <t>COPH OFFICE OF THE DEAN</t>
  </si>
  <si>
    <t>COPH OSHA EDUCATION CENTER</t>
  </si>
  <si>
    <t>COTA PRODUCTION</t>
  </si>
  <si>
    <t>COTA SCHOOL OF MUSIC</t>
  </si>
  <si>
    <t>COTA SCHOOL OF THEATRE</t>
  </si>
  <si>
    <t>CRIMINOLOGY</t>
  </si>
  <si>
    <t>CTR FOR RESEVALASSMNT&amp;MEASRE</t>
  </si>
  <si>
    <t>DAVID C ANCHIN CENTER</t>
  </si>
  <si>
    <t>DEPT CHILD AND FAMILY STUDIES</t>
  </si>
  <si>
    <t>DEPT. OF PHARMACY PRACTICE</t>
  </si>
  <si>
    <t>DERMATOLOGY</t>
  </si>
  <si>
    <t>EDUCATIONAL AND PSYCHOLOGICAL</t>
  </si>
  <si>
    <t>EMERGENCY MANAGEMENT</t>
  </si>
  <si>
    <t>ENGINEERING DEVELOPMENT</t>
  </si>
  <si>
    <t>ENGINEERING I-4 CORRIDOR</t>
  </si>
  <si>
    <t>ENGINEERING RESEARCH</t>
  </si>
  <si>
    <t>ENGR COMMUNICATIONS &amp; MARKETNG</t>
  </si>
  <si>
    <t>ENHANCING U</t>
  </si>
  <si>
    <t>ENVIRONMENTAL HEALTH &amp; SAFETY</t>
  </si>
  <si>
    <t>EQUIPMENT ROOM</t>
  </si>
  <si>
    <t>FINANCIAL AID</t>
  </si>
  <si>
    <t>FLA CTR FOR INSTR COMPUTING</t>
  </si>
  <si>
    <t>FM ADMINISTRATION</t>
  </si>
  <si>
    <t>FOOTBALL</t>
  </si>
  <si>
    <t>HEART INST - CARDIOLOGY</t>
  </si>
  <si>
    <t>HEART INST - CORE</t>
  </si>
  <si>
    <t>HEART INST - MOLE PHARM PHYS</t>
  </si>
  <si>
    <t>HUMANITIES INSTITUTE</t>
  </si>
  <si>
    <t>ICA BOX OFFICE</t>
  </si>
  <si>
    <t>ICA EVENT MANAGEMENT</t>
  </si>
  <si>
    <t>ICA SPORTS MEDICINE</t>
  </si>
  <si>
    <t>INED TESTING SERVICES</t>
  </si>
  <si>
    <t>INFRASTRUCTURE SERVICES</t>
  </si>
  <si>
    <t>INST ADV STUDY CULTURE AND ENV</t>
  </si>
  <si>
    <t>INST OF APPLIED ENGINEERING</t>
  </si>
  <si>
    <t>KEY SHOP</t>
  </si>
  <si>
    <t>LAWTON &amp; RHEA CHILES CENTER</t>
  </si>
  <si>
    <t>LOGISTICS AND SOURCING</t>
  </si>
  <si>
    <t>MASS COMMUNICATIONS</t>
  </si>
  <si>
    <t>MCOM CURRICULAR AFFAIRS</t>
  </si>
  <si>
    <t>MECHANICAL ENGINEERING</t>
  </si>
  <si>
    <t>MEDICAL ENGINEERING</t>
  </si>
  <si>
    <t>MEN'S BASKETBALL</t>
  </si>
  <si>
    <t>MEN'S GOLF</t>
  </si>
  <si>
    <t>MEN'S SOCCER</t>
  </si>
  <si>
    <t>MULTICULTURAL AFFAIRS</t>
  </si>
  <si>
    <t>NEUROSCIENCES CTR FOR AGING</t>
  </si>
  <si>
    <t>NEW STUDENT CONNECTIONS</t>
  </si>
  <si>
    <t>NSI - MOLE MEDICINE</t>
  </si>
  <si>
    <t>NSI - PSYCHIATRY</t>
  </si>
  <si>
    <t>OFFICE OF DECISION SUPPORT</t>
  </si>
  <si>
    <t>OFFICE OF GENERAL COUNSEL</t>
  </si>
  <si>
    <t>OFFICE OF VETERAN SUCCESS</t>
  </si>
  <si>
    <t>PATEL COLL OF GLOBAL SUSTAIN</t>
  </si>
  <si>
    <t>PATHOLOGY &amp; CELL BIOLOGY</t>
  </si>
  <si>
    <t>PERSONALIZED MED &amp; GENOMICS</t>
  </si>
  <si>
    <t>PH INTERDISCPLINARY RES AND ED</t>
  </si>
  <si>
    <t>PHYSICAL THERAPY</t>
  </si>
  <si>
    <t>PHYSICIAN'S ASSISTANT DEPT</t>
  </si>
  <si>
    <t>PLANNING</t>
  </si>
  <si>
    <t>PSYCHOLOGY</t>
  </si>
  <si>
    <t>REHABILITATION COUNSELING</t>
  </si>
  <si>
    <t>RESEARCH &amp; SCHOLARSHIP</t>
  </si>
  <si>
    <t>RESIDENTIAL EDUCATION</t>
  </si>
  <si>
    <t>SAR ACADEMIC SUPPORT</t>
  </si>
  <si>
    <t>SAR COE DEANS OFFICE</t>
  </si>
  <si>
    <t>SAR GLOBAL ENGAGEMENT</t>
  </si>
  <si>
    <t>SAR LIBRARY</t>
  </si>
  <si>
    <t>SAR POSTAL SERVICES</t>
  </si>
  <si>
    <t>SAR SCIENCE AND MATH DEAN</t>
  </si>
  <si>
    <t>SAR STUDENT SERVICES</t>
  </si>
  <si>
    <t>SCHOOL OF AGING STUDIES</t>
  </si>
  <si>
    <t>SG STUDENT ORGANIZATIONS</t>
  </si>
  <si>
    <t>SMALL BUSINESS DEVELOP CENTER</t>
  </si>
  <si>
    <t>SOCIAL WORK</t>
  </si>
  <si>
    <t>SOCIOLOGY</t>
  </si>
  <si>
    <t>SOFTBALL</t>
  </si>
  <si>
    <t>SOLUTIONS DEVELOPMENT</t>
  </si>
  <si>
    <t>SPIRIT GROUPS</t>
  </si>
  <si>
    <t>SPORTS INFORMATION</t>
  </si>
  <si>
    <t>STP ADMINISTRATION &amp; FINANCE</t>
  </si>
  <si>
    <t>STP ARTS AND SCIENCES - DEAN</t>
  </si>
  <si>
    <t>STP BISHOP CENTER</t>
  </si>
  <si>
    <t>STP COE DEANS OFFICE</t>
  </si>
  <si>
    <t>STP COMPASS</t>
  </si>
  <si>
    <t>STP COUNSELING CENTER</t>
  </si>
  <si>
    <t>STP FAMILY STUDIES CENTER</t>
  </si>
  <si>
    <t>STP FINANCIAL AID</t>
  </si>
  <si>
    <t>STP GROUNDS</t>
  </si>
  <si>
    <t>STP PSYCHOLOGY</t>
  </si>
  <si>
    <t>STP PUBLIC SAFETY</t>
  </si>
  <si>
    <t>STP REGIONAL CHANCELLOR</t>
  </si>
  <si>
    <t>STP STUDENT AFFAIRS ADMIN</t>
  </si>
  <si>
    <t>STRENGTH &amp; CONDITIONING</t>
  </si>
  <si>
    <t>STUDENT SUPPORT SERVICES</t>
  </si>
  <si>
    <t>TEACHING AND LEARNING</t>
  </si>
  <si>
    <t>TURF MAINTENANCE</t>
  </si>
  <si>
    <t>UNDERGRADUATE STUDIES</t>
  </si>
  <si>
    <t>UNIVERSITY POLICE</t>
  </si>
  <si>
    <t>UPWARD BOUND</t>
  </si>
  <si>
    <t>USFRI TECHNOLOGY INCUBATOR</t>
  </si>
  <si>
    <t>VEHICLE</t>
  </si>
  <si>
    <t>VP RESEARCH</t>
  </si>
  <si>
    <t>WOMEN'S BASKETBALL</t>
  </si>
  <si>
    <t>WOMEN'S GOLF</t>
  </si>
  <si>
    <t>WOMEN'S SOCCER</t>
  </si>
  <si>
    <t>WOMEN'S TENNIS</t>
  </si>
  <si>
    <t>WOMEN'S TRACK/CROSS COUNTRY</t>
  </si>
  <si>
    <t>WOMEN'S VOLLEYBALL</t>
  </si>
  <si>
    <t>WORLD LANGUAGES</t>
  </si>
  <si>
    <t xml:space="preserve">NATIVE AMERICAN </t>
  </si>
  <si>
    <t xml:space="preserve"> MWBE/VBE:</t>
  </si>
  <si>
    <t xml:space="preserve">TOTAL TIER 2 </t>
  </si>
  <si>
    <t>Row Labels</t>
  </si>
  <si>
    <t>BUILDING SERVICES</t>
  </si>
  <si>
    <t>BUSINESS AND ADMINISTRATIVE</t>
  </si>
  <si>
    <t>COLLEGE OF MED FACULTY AFFAIRS</t>
  </si>
  <si>
    <t>COM COMM ENGAGEMENT</t>
  </si>
  <si>
    <t>EDUCATIONAL LAB</t>
  </si>
  <si>
    <t>FEDERAL LOAN</t>
  </si>
  <si>
    <t>FLORIDA HEALTH INFO CENTER</t>
  </si>
  <si>
    <t>GRADUATE EDUCATION</t>
  </si>
  <si>
    <t>HEALTH TECH FEE</t>
  </si>
  <si>
    <t>HEART INST - INTERNAL MEDICINE</t>
  </si>
  <si>
    <t>INSTITUTIONAL LOAN</t>
  </si>
  <si>
    <t>RESEARCH ENTERPRISE</t>
  </si>
  <si>
    <t>RESOURCE MANAGEMENT ANALYSIS</t>
  </si>
  <si>
    <t>SAR INSTITUTIONAL RESEARCH</t>
  </si>
  <si>
    <t>SAR JUDY GENSHAFT HONORS COLL</t>
  </si>
  <si>
    <t>SAR PUBLIC SAFETY</t>
  </si>
  <si>
    <t>STP CTR FOR CIVIC ENGAGEMENT</t>
  </si>
  <si>
    <t>STP INTEGRATIVE BIOLOGY</t>
  </si>
  <si>
    <t>STUDENT CONDUCT</t>
  </si>
  <si>
    <t>STUDENT FEES</t>
  </si>
  <si>
    <t>SUNCOAST GERONTOLOGY</t>
  </si>
  <si>
    <t>TAMPA WIDE COSTS</t>
  </si>
  <si>
    <t>TTO - TECHNOLOGY TRANSFER OFF</t>
  </si>
  <si>
    <t>UNIV LIB DEANS OFFICE</t>
  </si>
  <si>
    <t>UNIV LIB RESEARCH AND INSTRUC</t>
  </si>
  <si>
    <t>UNIV LIB RESOURCES</t>
  </si>
  <si>
    <t>Sum of Usf Total Spend</t>
  </si>
  <si>
    <t>Column Labels</t>
  </si>
  <si>
    <t>Usf Total Spend</t>
  </si>
  <si>
    <t>Month</t>
  </si>
  <si>
    <t>TACONIC BIOSCIENCES INC</t>
  </si>
  <si>
    <t>C2 INC</t>
  </si>
  <si>
    <t>WILLIAM THOMAS DUGARD JR</t>
  </si>
  <si>
    <t>LAW OFFICES OF ROBERT A SCHUERGER CO LPA</t>
  </si>
  <si>
    <t>GSA SECURITY INC</t>
  </si>
  <si>
    <t>GENESEE SCIENTIFIC CORP</t>
  </si>
  <si>
    <t>ENGINEERING MATRIX INC</t>
  </si>
  <si>
    <t>ASHBERRY ACQUISITION CO</t>
  </si>
  <si>
    <t>ALKALI SCIENTIFIC LLC</t>
  </si>
  <si>
    <t>ADVANCED ENVIRONMENTAL LABS INC</t>
  </si>
  <si>
    <t>MARRIOTT INTERNATIONAL INC</t>
  </si>
  <si>
    <t>NATIVE AMERICAN NON-CERTIFIED</t>
  </si>
  <si>
    <t>TROPICAL NATURE INC</t>
  </si>
  <si>
    <t>THOMAS SCIENTIFIC INC</t>
  </si>
  <si>
    <t>PAPA JOHNS PIZZA</t>
  </si>
  <si>
    <t>MCMULLEN OIL CO INC</t>
  </si>
  <si>
    <t>INTERCONTINENTAL HOTELS GROUP</t>
  </si>
  <si>
    <t>HILTON WORLDWIDE</t>
  </si>
  <si>
    <t>GODADDY INC</t>
  </si>
  <si>
    <t>BIO-SERV</t>
  </si>
  <si>
    <t>MM MARKING &amp; ID PRODUCTS</t>
  </si>
  <si>
    <t>APEX OFFICE PRODUCTS INC</t>
  </si>
  <si>
    <t>KYRA SOLUTIONS INC</t>
  </si>
  <si>
    <t>WORKSCAPES</t>
  </si>
  <si>
    <t>WILSON MANAGEMENT CO</t>
  </si>
  <si>
    <t>UNLIMITED PEDIATRIC THERAPY</t>
  </si>
  <si>
    <t>STOELTING CO</t>
  </si>
  <si>
    <t>SMILEY S AUDIO VISUAL INC</t>
  </si>
  <si>
    <t>REBEKAH J MOONEY</t>
  </si>
  <si>
    <t>ELECTRON MICROSCOPY SCIENCES</t>
  </si>
  <si>
    <t>CHILDREN S DEVELOPMENT FIRST CORP</t>
  </si>
  <si>
    <t>CAROLINA BIOLOGICAL SUPPLY CO</t>
  </si>
  <si>
    <t>A CHANGE IN LATITUDE CONSULTING LLC</t>
  </si>
  <si>
    <t>WORLD WIDE TECHNOLOGIES INC</t>
  </si>
  <si>
    <t>Envision CS Inc</t>
  </si>
  <si>
    <t>Cox Fire Protection</t>
  </si>
  <si>
    <t>USF WORLD</t>
  </si>
  <si>
    <t>CORPORATE INTERIORS INC</t>
  </si>
  <si>
    <t>CROWN BATH HOLDINGS LLC</t>
  </si>
  <si>
    <t>REPORTING QUARTER:</t>
  </si>
  <si>
    <t xml:space="preserve"> </t>
  </si>
  <si>
    <t>CHEVRON CORPORATION</t>
  </si>
  <si>
    <t>USF Football Center</t>
  </si>
  <si>
    <t>Horus Construction Services, Inc.</t>
  </si>
  <si>
    <t>CAREER CENTER</t>
  </si>
  <si>
    <t>ROYAL EDGER &amp; MOWER CO I</t>
  </si>
  <si>
    <t>THOMAS WATER PURIFICATION LLC</t>
  </si>
  <si>
    <t>A D MORGAN CORP</t>
  </si>
  <si>
    <t>ASHBERRY WATER CONDITIONING</t>
  </si>
  <si>
    <t>BIORECLAMATION IVT</t>
  </si>
  <si>
    <t>FLEET PRODUCTS INC</t>
  </si>
  <si>
    <t>HEMOSTAT LABRATORIES INC</t>
  </si>
  <si>
    <t>KALOS INC</t>
  </si>
  <si>
    <t>LIBERATED SYNDICATION</t>
  </si>
  <si>
    <t>MARCIVE INC</t>
  </si>
  <si>
    <t>PFG VENTURES LP</t>
  </si>
  <si>
    <t>PRINT NW</t>
  </si>
  <si>
    <t>SCIENS BUILDING SOLUTIONS LLC</t>
  </si>
  <si>
    <t>SUPPLYHOUSE.COM</t>
  </si>
  <si>
    <t>TAG UP</t>
  </si>
  <si>
    <t>TOLLFREEFORWARDING.COM</t>
  </si>
  <si>
    <t>DUMBARTON SECURITY SERVICES</t>
  </si>
  <si>
    <t>CM Committed Amount</t>
  </si>
  <si>
    <t>USF Diversity Goal</t>
  </si>
  <si>
    <t>CM Commited % to Date</t>
  </si>
  <si>
    <t>CM Actual  Spend % to Date</t>
  </si>
  <si>
    <t>Tier 2 Breakout</t>
  </si>
  <si>
    <t xml:space="preserve">% of Overall Tier 2 Spend </t>
  </si>
  <si>
    <t>TOTAL
DIRECT</t>
  </si>
  <si>
    <t>Tier 2</t>
  </si>
  <si>
    <t>All Tiers</t>
  </si>
  <si>
    <t>% of Spend</t>
  </si>
  <si>
    <t>No. *</t>
  </si>
  <si>
    <t>OTHER CATEGORIES</t>
  </si>
  <si>
    <t>FLORIDA CENTER FOR NURSING</t>
  </si>
  <si>
    <t>LEADERSHIP &amp; CIVIC ENGAGEMENT</t>
  </si>
  <si>
    <t>OVERSEAS STUDY PROGRAM</t>
  </si>
  <si>
    <t>VISTRA COMMUNICATIONS LLC</t>
  </si>
  <si>
    <t>MCS OF TAMPA INC</t>
  </si>
  <si>
    <t>SAMAMED HOME IMPROVEMENTS LLC</t>
  </si>
  <si>
    <t>CHICK-FIL-A</t>
  </si>
  <si>
    <t>CLINICAL SOLUTIONS MEDICAL TRAINING</t>
  </si>
  <si>
    <t>DYETS INC</t>
  </si>
  <si>
    <t>INSTITUTE FOR GLOBAL ENVIRONMENTAL STRAT</t>
  </si>
  <si>
    <t>JUGO PROJECTS LLC</t>
  </si>
  <si>
    <t>PROCARE SOFTWARE</t>
  </si>
  <si>
    <t>TRI-C CLUB SUPPLY INC</t>
  </si>
  <si>
    <t>CASDO FACILITIES</t>
  </si>
  <si>
    <t>COMPUTER SCIENCE ENGINEERING</t>
  </si>
  <si>
    <t>ENGINEER FACILITIES &amp; SAFETY</t>
  </si>
  <si>
    <t>GLOBAL NATL SECURITY INSTITUTE</t>
  </si>
  <si>
    <t>INST FOR SCHOOL COMM PARTNERSH</t>
  </si>
  <si>
    <t>COCA COLA BOTTLING CO</t>
  </si>
  <si>
    <t>EDUWHERE-KEIKA VENTURES</t>
  </si>
  <si>
    <t>ISOTROPIC NETWORKS INC</t>
  </si>
  <si>
    <t>PALLAS ADVISORS LLC</t>
  </si>
  <si>
    <t>VETAMAC INC</t>
  </si>
  <si>
    <t>AD SURGICAL</t>
  </si>
  <si>
    <t>SCIENCELL RESEARCH LABS INC</t>
  </si>
  <si>
    <t>SUL &amp; ASSOCIATES INTERNATIONAL</t>
  </si>
  <si>
    <t>THOMAS A. CAMERA</t>
  </si>
  <si>
    <t>EASYKEYS.COM</t>
  </si>
  <si>
    <t>Prodigy</t>
  </si>
  <si>
    <t>HSC PUBLIC AFFAIRS</t>
  </si>
  <si>
    <t>MOLECULAR BIOSCIENCES</t>
  </si>
  <si>
    <t>SAXON GILMORE &amp; CARRAWAY P.A.</t>
  </si>
  <si>
    <t>WENSTROM COMMUNICATIONS INC</t>
  </si>
  <si>
    <t>GDA ENVIRONMENTAL INC</t>
  </si>
  <si>
    <t>BITLY.COM</t>
  </si>
  <si>
    <t>GUARDIAN CYBER LLC</t>
  </si>
  <si>
    <t>HILL MANUFACTURING</t>
  </si>
  <si>
    <t>MACFREEMAN LLC</t>
  </si>
  <si>
    <t>MPS ENGINEERING INC</t>
  </si>
  <si>
    <t>ARETE SOLUTIONS DIRECT LLC</t>
  </si>
  <si>
    <t>PRESTON D COOK</t>
  </si>
  <si>
    <t>Miscellaneous</t>
  </si>
  <si>
    <t>OAS</t>
  </si>
  <si>
    <t>MB Drywall</t>
  </si>
  <si>
    <t xml:space="preserve">Coca-Cola </t>
  </si>
  <si>
    <t xml:space="preserve">Amazon </t>
  </si>
  <si>
    <t>FLORIDA INDUSTRIAL PRODUCTS</t>
  </si>
  <si>
    <t>MAGNOLIA CONSULTING LLC</t>
  </si>
  <si>
    <t>TECHNOLOGY MANAGEMENT CORP</t>
  </si>
  <si>
    <t>MEDCHEMEXPRESS LLC</t>
  </si>
  <si>
    <t>T-SOLUTIONS CORP</t>
  </si>
  <si>
    <t>ELITE EVENTS &amp; RENTALS</t>
  </si>
  <si>
    <t>GREENVELOPE.COM</t>
  </si>
  <si>
    <t>LATITUDE TWENTY-SEVEN PROPERTIES LLC</t>
  </si>
  <si>
    <t>LONG &amp; ASSOCIATES ARCHITECTS ENGINEERS INC</t>
  </si>
  <si>
    <t>MICRO OPTICS OF FLORIDA INC</t>
  </si>
  <si>
    <t>ROYAL DUTCH SHELL PLC</t>
  </si>
  <si>
    <t>ATHLETIC DISTRICT FACILITIES</t>
  </si>
  <si>
    <t>CTR FOR GLBL HLTH INTER-DISCIP</t>
  </si>
  <si>
    <t>STP DEAN OF STUDENTS</t>
  </si>
  <si>
    <t>Superior Mechanical</t>
  </si>
  <si>
    <t xml:space="preserve">CBE Category Breakdown </t>
  </si>
  <si>
    <t>Category</t>
  </si>
  <si>
    <t>Spend</t>
  </si>
  <si>
    <t>African American</t>
  </si>
  <si>
    <t>Hispanic American</t>
  </si>
  <si>
    <t>Veteran Owned</t>
  </si>
  <si>
    <t>Woman Owned</t>
  </si>
  <si>
    <t>ATHLETICS DISTRICT FACILITIES</t>
  </si>
  <si>
    <t>MEN'S TENNIS</t>
  </si>
  <si>
    <t>ATHLETIC ADMINISTRATION</t>
  </si>
  <si>
    <t>INNOVATIVE EDUCATION</t>
  </si>
  <si>
    <t>NUJAK COMPANIES INC</t>
  </si>
  <si>
    <t>MARITIME PROF TRAIN</t>
  </si>
  <si>
    <t>TOTAL NIL LLC</t>
  </si>
  <si>
    <t>ABSOLUTE QUALITY INTERPRETING SERVICES</t>
  </si>
  <si>
    <t>CATERING BY THE FAMILY</t>
  </si>
  <si>
    <t>EINSTEIN BROS BAGELS</t>
  </si>
  <si>
    <t>MARATHON GARBAGE SERVICE INC</t>
  </si>
  <si>
    <t>ROCKLAND IMMUNOCHEMICALS INC</t>
  </si>
  <si>
    <t>TANGO CARD</t>
  </si>
  <si>
    <t>VERS�A DIAGNOSTICS LLC</t>
  </si>
  <si>
    <t>NEIE MEDICAL WASTE SERVICES LLC</t>
  </si>
  <si>
    <t>Engineering Matrix</t>
  </si>
  <si>
    <t xml:space="preserve">Barnes Ferland and Associates, Inc. </t>
  </si>
  <si>
    <t>Forristall Demolition</t>
  </si>
  <si>
    <t>Fastenal</t>
  </si>
  <si>
    <t>Florida Fresh</t>
  </si>
  <si>
    <t>SCHOOL OF INFORMATION</t>
  </si>
  <si>
    <t>COPH LABORATORY SUPPORT</t>
  </si>
  <si>
    <t>INED OSHER LIFELONG LEARN INST</t>
  </si>
  <si>
    <t>HEALTH LIBRARIES</t>
  </si>
  <si>
    <t>SERVICES MANAGEMENT AND OP TCH</t>
  </si>
  <si>
    <t>MCOM HBOT</t>
  </si>
  <si>
    <t>STP ACADEMIC ADVISING</t>
  </si>
  <si>
    <t>BACKBONE INTEGRATIONS LLC</t>
  </si>
  <si>
    <t>CHAMELEON CUSTOM SOLUTIONS</t>
  </si>
  <si>
    <t>ASSOCIATED PRINTING</t>
  </si>
  <si>
    <t>DOVETAIL THERAPIES PLLC</t>
  </si>
  <si>
    <t>JET REPORTING INC</t>
  </si>
  <si>
    <t>JUDITH NORIEGA INC</t>
  </si>
  <si>
    <t>MEDIARIGHT LLC</t>
  </si>
  <si>
    <t>SCYSEC LLC</t>
  </si>
  <si>
    <t>SOUKKALA CONTRACTING LLC</t>
  </si>
  <si>
    <t>ANYPROMO INC</t>
  </si>
  <si>
    <t>7-ELEVEN</t>
  </si>
  <si>
    <t>ANCARE CORP</t>
  </si>
  <si>
    <t>CLUB COLORS BUYER LLC</t>
  </si>
  <si>
    <t>EVAN SMITH</t>
  </si>
  <si>
    <t>EXECUCOACH360</t>
  </si>
  <si>
    <t>HYATT CORP</t>
  </si>
  <si>
    <t>INFINITY BIO INC</t>
  </si>
  <si>
    <t>PHARMACAL RESEARCH LABORATORY</t>
  </si>
  <si>
    <t>STELLAR SCIENTIFIC</t>
  </si>
  <si>
    <t>E-Zee Cleaning</t>
  </si>
  <si>
    <t>UNDERGRADUATE ADVISING</t>
  </si>
  <si>
    <t>SAR MAINTENANCE</t>
  </si>
  <si>
    <t>WSMR-FM</t>
  </si>
  <si>
    <t>SR VP FINANCIAL STRATEGY</t>
  </si>
  <si>
    <t>FIRE SAFETY</t>
  </si>
  <si>
    <t>UGS - ACADEMIC INCLUSION</t>
  </si>
  <si>
    <t>DEPARTMENT OF FAMILY MEDICINE</t>
  </si>
  <si>
    <t>STP STUDENT DISABILITY SERVCES</t>
  </si>
  <si>
    <t>UNIV LIB RESOURCE SHARING-ACC</t>
  </si>
  <si>
    <t>ENGR DIVERSITY &amp; OUTREACH</t>
  </si>
  <si>
    <t>COUNSELING CENTER</t>
  </si>
  <si>
    <t>INTERNATIONAL ADMISSIONS</t>
  </si>
  <si>
    <t>BLACK IN MARINE SCIENCE</t>
  </si>
  <si>
    <t>BRAILSFORD &amp; DUNLAVEY</t>
  </si>
  <si>
    <t>GENTARGET INC</t>
  </si>
  <si>
    <t>MUTHEN &amp; MUTHEN</t>
  </si>
  <si>
    <t>PR DISTRIBUTORS</t>
  </si>
  <si>
    <t>RAD WEAR INC</t>
  </si>
  <si>
    <t>SHERI DELUDOS &amp; ASSOCIATES INC</t>
  </si>
  <si>
    <t>TREESPADE SERVICES &amp; TREE FARM INC</t>
  </si>
  <si>
    <t>GULF COAST COMMERCIAL FLOORING</t>
  </si>
  <si>
    <t>LAVANDERA ELECTRIC CO</t>
  </si>
  <si>
    <t>AD INSTRUMENTS</t>
  </si>
  <si>
    <t>APPLIED CONCEPTS INC</t>
  </si>
  <si>
    <t>BROOKES PUBLISHING</t>
  </si>
  <si>
    <t>BUILD CLINICAL LLC</t>
  </si>
  <si>
    <t>EMPLOYMENT SCREENING ALLIANCE LLC</t>
  </si>
  <si>
    <t>KEYPOINT LTD.</t>
  </si>
  <si>
    <t>POSITIVELY U INC</t>
  </si>
  <si>
    <t>SPOONFLOWER INC</t>
  </si>
  <si>
    <t>STANDARD GOLF CO</t>
  </si>
  <si>
    <t>STARFINITY LLC</t>
  </si>
  <si>
    <t>SUNFISH INC</t>
  </si>
  <si>
    <t>YUTZY TREE SERVICE INC</t>
  </si>
  <si>
    <t>INTERIOR FUSION LLC</t>
  </si>
  <si>
    <t>PAT V. MACK INC</t>
  </si>
  <si>
    <t>Staff Zone</t>
  </si>
  <si>
    <t>Superior Structures</t>
  </si>
  <si>
    <t xml:space="preserve">% of Q3 CBE Spend </t>
  </si>
  <si>
    <t>ACADEMIC ENRICHMENT</t>
  </si>
  <si>
    <t>WOMEN'S BEACH VOLLEYBALL</t>
  </si>
  <si>
    <t>A.P. FISKE CPA P.A.</t>
  </si>
  <si>
    <t>AIRE MASTERS INC</t>
  </si>
  <si>
    <t>AWNCLEAN USA INC</t>
  </si>
  <si>
    <t>BLACK DOG INC</t>
  </si>
  <si>
    <t>EWING IRRIGATION PRODUCTS INC</t>
  </si>
  <si>
    <t>GOLDEN OPENINGS</t>
  </si>
  <si>
    <t>OONA JOHNSEN LANDSCAPE ARCHITECTURE LLC</t>
  </si>
  <si>
    <t>PIPETTE SUPPLIES INC</t>
  </si>
  <si>
    <t>POWERLOGICS INC</t>
  </si>
  <si>
    <t>CELL BIOLABS INC</t>
  </si>
  <si>
    <t>BIENALI PROMOTIONS LLC</t>
  </si>
  <si>
    <t>ACCELA CHEMBIO INC</t>
  </si>
  <si>
    <t>ACKEEM SALMON ART LLC</t>
  </si>
  <si>
    <t>APPLIED SCIENCES CONSULTING INC</t>
  </si>
  <si>
    <t>ATHENS RESEARCH &amp; TECHNOLOGY INC</t>
  </si>
  <si>
    <t>CAESARS ENTERTAINMENT CORPORATION</t>
  </si>
  <si>
    <t>CHRIS HENRY PHOTOS LLC</t>
  </si>
  <si>
    <t>DUNNS RIVER ISLANDS CAFE</t>
  </si>
  <si>
    <t>ELEARNING PRODUCTIONS CORP</t>
  </si>
  <si>
    <t>EZREGISTER</t>
  </si>
  <si>
    <t>GLOBAL PROFESSIONAL SEARCH</t>
  </si>
  <si>
    <t>GMI OPCO LLC</t>
  </si>
  <si>
    <t>GRAVIC INC</t>
  </si>
  <si>
    <t>GRIFFIN SERVICE CORP</t>
  </si>
  <si>
    <t>HAN S LASER CORP</t>
  </si>
  <si>
    <t>HEADHUNTER INC</t>
  </si>
  <si>
    <t>JAMES RICE</t>
  </si>
  <si>
    <t>MACKWORTH-GROUP LLC</t>
  </si>
  <si>
    <t>MATTEK CORP</t>
  </si>
  <si>
    <t>MAZZAROS ITALIAN MARKET</t>
  </si>
  <si>
    <t>MINI CIRCUITS</t>
  </si>
  <si>
    <t>MONIC.AI LLC</t>
  </si>
  <si>
    <t>OLYMPIC CASE CO</t>
  </si>
  <si>
    <t>OSI HARDWARE INC</t>
  </si>
  <si>
    <t>OVERWATCH OT LLC</t>
  </si>
  <si>
    <t>OXYGEN RESCUE CARE CENTERS OF AMERICA</t>
  </si>
  <si>
    <t>PRIORITY MARINE CONSTRUCTION LLC</t>
  </si>
  <si>
    <t>QUALITY LOGO PRODUCTS INC</t>
  </si>
  <si>
    <t>SARANAC GLOVE</t>
  </si>
  <si>
    <t>SAVOYA</t>
  </si>
  <si>
    <t>SCHIFINO LEE INC</t>
  </si>
  <si>
    <t>ST PETERSBURG GROUP</t>
  </si>
  <si>
    <t>SYNTHEGO CORP</t>
  </si>
  <si>
    <t>TESTFORCE USA INC</t>
  </si>
  <si>
    <t>LAPPERT DRONES &amp; TECHNOLOGIES LLC</t>
  </si>
  <si>
    <t xml:space="preserve">USF Taneja College of Pharmacy </t>
  </si>
  <si>
    <t>SSE Space Management</t>
  </si>
  <si>
    <t>% of Q4 CBE Spend</t>
  </si>
  <si>
    <t>Q4 CBE Spend</t>
  </si>
  <si>
    <t>CONTRACT MANAGEMENT</t>
  </si>
  <si>
    <t>COTA USF ART MUSEUM</t>
  </si>
  <si>
    <t>CTR FOR LEADERSHIP &amp; PHP</t>
  </si>
  <si>
    <t>STP VISUAL ARTS/GRAPHIC DESIGN</t>
  </si>
  <si>
    <t>AAA RESTORATION &amp; BUILDERS LLC</t>
  </si>
  <si>
    <t>ACADEMIC RESEARCH FUNDING STRATEGIES LLC</t>
  </si>
  <si>
    <t>ACE HARDWARE</t>
  </si>
  <si>
    <t>ANGELIKA KRUG PHOTOGRAPHY</t>
  </si>
  <si>
    <t>ASHLEY WISE THERAPY LLC</t>
  </si>
  <si>
    <t>CYBHER ALLY CYBERSECURITY SOLUTIONS LLC</t>
  </si>
  <si>
    <t>ELLEN PADER PHD</t>
  </si>
  <si>
    <t>EZCATERANGELOS DELI C</t>
  </si>
  <si>
    <t>MACKAY COMMUNICATIONS</t>
  </si>
  <si>
    <t>NEXT DAY SIGNS</t>
  </si>
  <si>
    <t>PIRATE MARKETING</t>
  </si>
  <si>
    <t>SUPERIOR SPEECH THERAPY SERVICES LLC</t>
  </si>
  <si>
    <t>COX FIRE PROTECTION INC</t>
  </si>
  <si>
    <t>EWE DEMAND INC</t>
  </si>
  <si>
    <t>GUY BROWN LLC</t>
  </si>
  <si>
    <t>ANUVISION TECHNOLOGIES INC</t>
  </si>
  <si>
    <t>AED SUPERSTORE</t>
  </si>
  <si>
    <t>AMERICAN INTERIORS INC</t>
  </si>
  <si>
    <t>APPOINTMENT-PLUS STORMSOU</t>
  </si>
  <si>
    <t>BIOSTAT INC</t>
  </si>
  <si>
    <t>BLUEVISHNU INC</t>
  </si>
  <si>
    <t>BOTFACTORY INC</t>
  </si>
  <si>
    <t>CCI GETAROOM.COM</t>
  </si>
  <si>
    <t>EDUCATION FOUNDATION OF SARASOTA COUNTY</t>
  </si>
  <si>
    <t>MALTEK SOLUTIONS LLC</t>
  </si>
  <si>
    <t>PROPERTY MAINTENANCE UNLIMITED INC</t>
  </si>
  <si>
    <t>RADIANT WINDOWS INC</t>
  </si>
  <si>
    <t>RENKER EICH PARKS ARCHITECTS</t>
  </si>
  <si>
    <t>TANNER PAINT CO - FL</t>
  </si>
  <si>
    <t>Through Q1 FY 24-25</t>
  </si>
  <si>
    <t>Q1 Spend by Department</t>
  </si>
  <si>
    <t>(*for Q1 only*)</t>
  </si>
  <si>
    <t>AMERICA S MOST RELIABLE MOVERS INC</t>
  </si>
  <si>
    <t>JESSIE TRICE COMMUNITY HEALTH SYSTEM IN</t>
  </si>
  <si>
    <t>1000BULBS.COM</t>
  </si>
  <si>
    <t>AECERN LLC</t>
  </si>
  <si>
    <t>AK CONFERENCE REGISTRAR</t>
  </si>
  <si>
    <t>ALARM &amp; COMMUNICATION SYSTEMS INC</t>
  </si>
  <si>
    <t>AMANDA APPLEGATE</t>
  </si>
  <si>
    <t>ARTNET PRO INC</t>
  </si>
  <si>
    <t>ASSOCIATES IN EMERGENCY MEDICAL EDUCATIO</t>
  </si>
  <si>
    <t>AUTOMATION STRATEGY &amp; PERFORMANCE INC</t>
  </si>
  <si>
    <t>AVANTI CO</t>
  </si>
  <si>
    <t>CARDS &amp; POCKETS</t>
  </si>
  <si>
    <t>CARLA STOVER MENTAL HEALTH INC</t>
  </si>
  <si>
    <t>CONTRACT FURNITURE INC</t>
  </si>
  <si>
    <t>DIATOME US JOINT VENTURE</t>
  </si>
  <si>
    <t>DIONNE VICTORIA STUDIOS INC</t>
  </si>
  <si>
    <t>DIVERSIFIED BUSINESS MACHINES</t>
  </si>
  <si>
    <t>EDUWEB CONFERENCE</t>
  </si>
  <si>
    <t>EQUITY ARTS &amp; SCIENCES</t>
  </si>
  <si>
    <t>EXCALIBUR PATHOLOGY INC</t>
  </si>
  <si>
    <t>EZCATERCHRONIC TACOS</t>
  </si>
  <si>
    <t>EZCATERVILLA ITALIAN</t>
  </si>
  <si>
    <t>FLINN SCIENTIFIC INC</t>
  </si>
  <si>
    <t>GILMAN GEAR</t>
  </si>
  <si>
    <t>JANET V. GORDON-FOURNIER</t>
  </si>
  <si>
    <t>JOEY LYE OLY LLC</t>
  </si>
  <si>
    <t>MARITIME PROF TRAINING</t>
  </si>
  <si>
    <t>MORNINGSTAR WELLNESS PLLC</t>
  </si>
  <si>
    <t>NC QUICKSTOP</t>
  </si>
  <si>
    <t>NITV FEDERAL SERVICES LLC</t>
  </si>
  <si>
    <t>NORTHGATE LIMITED INC</t>
  </si>
  <si>
    <t>PARISI &amp; VENTURINI CORP</t>
  </si>
  <si>
    <t>PRECISION SIDEWALK SAFETY CORP</t>
  </si>
  <si>
    <t>RINUART LLC</t>
  </si>
  <si>
    <t>SARAH K BIGELOW</t>
  </si>
  <si>
    <t>SEA TOW SERVICES INTERNATIONAL INC</t>
  </si>
  <si>
    <t>SOS AGENCY</t>
  </si>
  <si>
    <t>TALAS</t>
  </si>
  <si>
    <t>THOMAS &amp; LOCICERO PL</t>
  </si>
  <si>
    <t>TROPEX PLANT SALES LEASING MAINTENANCE</t>
  </si>
  <si>
    <t>TROPEX PLANT SERVICES</t>
  </si>
  <si>
    <t>TRU HEART PHOTO LLC</t>
  </si>
  <si>
    <t>VALAIR VALET PARKING</t>
  </si>
  <si>
    <t>VENTANA SYSTEMS INC</t>
  </si>
  <si>
    <t>VETAMAC.COM</t>
  </si>
  <si>
    <t>WALKWAY RESTORATION INC</t>
  </si>
  <si>
    <t>APPLIED STEMCELL INC</t>
  </si>
  <si>
    <t>FUHR SOFTWARE INC</t>
  </si>
  <si>
    <t>KEMTECH AMERICA INC</t>
  </si>
  <si>
    <t>LKT LABS</t>
  </si>
  <si>
    <t>ELECTRO BATTERY</t>
  </si>
  <si>
    <t>FORESIGHT CONSTRUCTION GROUP INC</t>
  </si>
  <si>
    <t>MANCI GRAPHICS CORP</t>
  </si>
  <si>
    <t>MONARCH AIR GROUP LLC</t>
  </si>
  <si>
    <t>POD LLC</t>
  </si>
  <si>
    <t>TIERRA INC</t>
  </si>
  <si>
    <t>VIDMAN BARBER LLC</t>
  </si>
  <si>
    <t>4TH FLOOR CREATIVE LLC</t>
  </si>
  <si>
    <t>8K INC</t>
  </si>
  <si>
    <t>ALIMAK GROUP USA INC</t>
  </si>
  <si>
    <t>AMERICAN INSTITUTE OF BIOLOGICAL SCIENCE</t>
  </si>
  <si>
    <t>ANNOUNCEMENT CONVERTERS</t>
  </si>
  <si>
    <t>ANTHONY S TAMPA BAY PRESSURE WASHING LL</t>
  </si>
  <si>
    <t>ATC COMMUNICATIONS</t>
  </si>
  <si>
    <t>ATHLETIC TRAINER SOLUTIONS INC</t>
  </si>
  <si>
    <t>AUTOMATED BUILDING CONTROL SYSTEMS INC</t>
  </si>
  <si>
    <t>AVIAN TECHNOLOGIES LLC</t>
  </si>
  <si>
    <t>B H BUNN CO</t>
  </si>
  <si>
    <t>BAKER CREEK HEIRLOOM SEED</t>
  </si>
  <si>
    <t>BELLE2BELLE ENTERPRISES LLC</t>
  </si>
  <si>
    <t>BERKSHIRE ASSOCIATES INC</t>
  </si>
  <si>
    <t>BISHOP STEIN &amp; ASSOCIATES P.R. INC</t>
  </si>
  <si>
    <t>BULLDOG BIO</t>
  </si>
  <si>
    <t>COASTAL SERVICE &amp; SUPPLY INC</t>
  </si>
  <si>
    <t>COMMON GROUND RESEARCH NETWORKS</t>
  </si>
  <si>
    <t>DATABLAZE LLC</t>
  </si>
  <si>
    <t>DESHLER DIAGNOSTICS</t>
  </si>
  <si>
    <t>DEWESOFT LLC</t>
  </si>
  <si>
    <t>DIAGENODE INC</t>
  </si>
  <si>
    <t>DOMINOS PIZZA</t>
  </si>
  <si>
    <t>DOUGLAS PADS &amp; SPORTS INC</t>
  </si>
  <si>
    <t>DYNASTY MARINE ASSOCIATE</t>
  </si>
  <si>
    <t>EB SOLVING THE CAMPUS</t>
  </si>
  <si>
    <t>EFFUSIVE SERVICES LLC</t>
  </si>
  <si>
    <t>ERS BIOMEDICAL SERVICE</t>
  </si>
  <si>
    <t>ESCOT BUS LINES LLC</t>
  </si>
  <si>
    <t>EXPRESS PCB LLC</t>
  </si>
  <si>
    <t>FEDERAL EASTERN INTERNATIONAL INC</t>
  </si>
  <si>
    <t>FELDMAN &amp; ERGAS SOLUTIONS LLC</t>
  </si>
  <si>
    <t>FITNESS LOGIC</t>
  </si>
  <si>
    <t>FOUNDATION OF OCPS INC</t>
  </si>
  <si>
    <t>GATORMOTO UTILITY VEHICLES &amp; MORE LLC</t>
  </si>
  <si>
    <t>GOLDS MANAGEMENT LLC</t>
  </si>
  <si>
    <t>GT DISTRIBUTORS INC</t>
  </si>
  <si>
    <t>HEAD S FLAGS INC</t>
  </si>
  <si>
    <t>HICKEYS MUSIC CENTER</t>
  </si>
  <si>
    <t>HUDL</t>
  </si>
  <si>
    <t>IALEFI</t>
  </si>
  <si>
    <t>INFOREADY CORP</t>
  </si>
  <si>
    <t>INSTRUMENTDEPOT.COM</t>
  </si>
  <si>
    <t>INTEUM CO LLC</t>
  </si>
  <si>
    <t>JAMESTOWN DISTRIBUTORS</t>
  </si>
  <si>
    <t>JARDINE ASSOCIATES</t>
  </si>
  <si>
    <t>JIMALITA TILLMAN CONSULTING</t>
  </si>
  <si>
    <t>JOE S ART TIME LLC</t>
  </si>
  <si>
    <t>KENT ADHESIVE PRODUCT CO</t>
  </si>
  <si>
    <t>KYOTO KAGAKU</t>
  </si>
  <si>
    <t>LAMBDA INC</t>
  </si>
  <si>
    <t>LAMINATOR.COM</t>
  </si>
  <si>
    <t>L-S INDUSTRIES INC</t>
  </si>
  <si>
    <t>MN ASSOCIATES INC</t>
  </si>
  <si>
    <t>NATIONAL TRAFFIC SIGNS INC</t>
  </si>
  <si>
    <t>NEW FAITH FREE METHODIST CHURCH INC</t>
  </si>
  <si>
    <t>NOREGON SYSTEMS INC</t>
  </si>
  <si>
    <t>NORTH AMERICAN BUSINESS P</t>
  </si>
  <si>
    <t>ORION ELECTRIC VEHICLES LLC</t>
  </si>
  <si>
    <t>PERFORMANCE PSYCHOLOGY GROUP LLC</t>
  </si>
  <si>
    <t>PERMANENT SOFTWARE GROUP OPERATIONS LLC</t>
  </si>
  <si>
    <t>PHASETECH SPECTROSCOPY INC</t>
  </si>
  <si>
    <t>PHOENIX LIDAR SYSTEMS LLC</t>
  </si>
  <si>
    <t>PHOTOSHELTER INC</t>
  </si>
  <si>
    <t>PLACEBASED MEDIA LLC</t>
  </si>
  <si>
    <t>PROFILE LLC</t>
  </si>
  <si>
    <t>PUKKA INC</t>
  </si>
  <si>
    <t>REX AIR</t>
  </si>
  <si>
    <t>ROBERT HALF INTERNATIONAL INC</t>
  </si>
  <si>
    <t>ROBERT TODD MORRISON</t>
  </si>
  <si>
    <t>RODENTPRO COM LLC</t>
  </si>
  <si>
    <t>RYAN ANDES INC</t>
  </si>
  <si>
    <t>SALSBURY INDUSTRIES</t>
  </si>
  <si>
    <t>SCL HOLDINGS INC</t>
  </si>
  <si>
    <t>SILVER LAKE RESEARCH CORP</t>
  </si>
  <si>
    <t>SOCIETY FOR HISTORICAL</t>
  </si>
  <si>
    <t>SOLINCO LLC</t>
  </si>
  <si>
    <t>STANFORD RESEARCH SYSTEMS INC</t>
  </si>
  <si>
    <t>SUNOCO INC</t>
  </si>
  <si>
    <t>TALLYEAST PROPERTIES LLC</t>
  </si>
  <si>
    <t>TAMPA BAY AWNING LLC</t>
  </si>
  <si>
    <t>THE CAMPBELL HOUSE</t>
  </si>
  <si>
    <t>THE GALLERY STUDIOS</t>
  </si>
  <si>
    <t>U.S. JANITORIAL REPAIR INC</t>
  </si>
  <si>
    <t>VANGUARD MANUFACTURING INC</t>
  </si>
  <si>
    <t>WALLERS POWER EQUIPMENT</t>
  </si>
  <si>
    <t>WHY�D YOU STOP ME</t>
  </si>
  <si>
    <t>ZEPHYR LOCK LLC</t>
  </si>
  <si>
    <t>BENCHPRO INC</t>
  </si>
  <si>
    <t>CONCOURSE HOTEL</t>
  </si>
  <si>
    <t>FEDERAL CONTRACTS CORP</t>
  </si>
  <si>
    <t>FREIGHTCENTER  INC</t>
  </si>
  <si>
    <t>MAGNA PUBLICATIONS</t>
  </si>
  <si>
    <t>TALLAWAH CYBER LLC</t>
  </si>
  <si>
    <t>THE DOHENY GROUP LLC</t>
  </si>
  <si>
    <t>Aug</t>
  </si>
  <si>
    <t>A&amp;P COUNCIL / USPS SENATE</t>
  </si>
  <si>
    <t>ALUMNI COMM AND GLOBAL ENGAGE</t>
  </si>
  <si>
    <t>ASAP - ACCEL SUM AND INTERSESS</t>
  </si>
  <si>
    <t>CAS INST FORENSIC RES APPL SCI</t>
  </si>
  <si>
    <t>CDAP SCH OF ART AND ART HISTRY</t>
  </si>
  <si>
    <t>CDAP SCH OF THEATRE AND DANCE</t>
  </si>
  <si>
    <t>CDAP SCHOOL OF ARCHITECTURE</t>
  </si>
  <si>
    <t>CDAP SCHOOL OF MUSIC</t>
  </si>
  <si>
    <t>CENTER FOR MIGRANT EDUCATION</t>
  </si>
  <si>
    <t>CLINICAL RESEARCH</t>
  </si>
  <si>
    <t>COALITION FOR SCIENCE LITERACY</t>
  </si>
  <si>
    <t>COM GRAD AFFAIRS PHD PRGM</t>
  </si>
  <si>
    <t>COMMUNICATION</t>
  </si>
  <si>
    <t>EQUAL OPPTY AND EMPLOYEE EXPER</t>
  </si>
  <si>
    <t>ICA ENRICHMENT CENTER</t>
  </si>
  <si>
    <t>ID CARD</t>
  </si>
  <si>
    <t>MCOM FACILITIES</t>
  </si>
  <si>
    <t>MCOM MEDICAL ENGINEERING</t>
  </si>
  <si>
    <t>MOVES</t>
  </si>
  <si>
    <t>RESEARCH FOUNDATION</t>
  </si>
  <si>
    <t>SAR COMMUNICATIONS AND MARKET</t>
  </si>
  <si>
    <t>SAR HOUSING</t>
  </si>
  <si>
    <t>SECURITY ADMINISTRATION</t>
  </si>
  <si>
    <t>SOCIOLOGY INTERDISCIP SOC SCI</t>
  </si>
  <si>
    <t>STP ANTHROPOLOGY</t>
  </si>
  <si>
    <t>STP ART</t>
  </si>
  <si>
    <t>STP CAMPUS COMPUTING</t>
  </si>
  <si>
    <t>STP DEVELOPMENT</t>
  </si>
  <si>
    <t>STP GEOSCIENCES</t>
  </si>
  <si>
    <t>STP GOVERNMENT RELATIONS</t>
  </si>
  <si>
    <t>STP IT TECH FEE</t>
  </si>
  <si>
    <t>USF SYSTEM OFFICE</t>
  </si>
  <si>
    <t>VP - BUSINESS AND FINANCE</t>
  </si>
  <si>
    <t>WOMEN'S &amp; GENDER STUDIES</t>
  </si>
  <si>
    <t>USF College of Nursing</t>
  </si>
  <si>
    <t>Q1 CBE Spend</t>
  </si>
  <si>
    <t>BOOKSTORE</t>
  </si>
  <si>
    <t>BUSINESS AND ADMINISTRATION</t>
  </si>
  <si>
    <t>CAS INSTITUTES AND CENTERS</t>
  </si>
  <si>
    <t>CDAP DEAN OFFICE</t>
  </si>
  <si>
    <t>CDAP DEAN SUPPORT</t>
  </si>
  <si>
    <t>COLLEGE OF MED CLINIC AFFAIRS</t>
  </si>
  <si>
    <t>COMMENCEMENT</t>
  </si>
  <si>
    <t>CRNA</t>
  </si>
  <si>
    <t>DEANS OFFICE</t>
  </si>
  <si>
    <t>HUMANITIES &amp; CULTURAL STUDIES</t>
  </si>
  <si>
    <t>INDUSTRIAL &amp; MGMT SYSTEMS</t>
  </si>
  <si>
    <t>MCOM PLASTIC SURGERY</t>
  </si>
  <si>
    <t>OFFICE OF THE PROVOST</t>
  </si>
  <si>
    <t>ORIENTATION</t>
  </si>
  <si>
    <t>SA&amp;SS RESOURCE MGMT &amp; DEVEL</t>
  </si>
  <si>
    <t>SAILING</t>
  </si>
  <si>
    <t>SAR BEHAV AND COMM SCI DEAN</t>
  </si>
  <si>
    <t>STP CRIMINOLOGY</t>
  </si>
  <si>
    <t>STUDENT OMBUDSMAN</t>
  </si>
  <si>
    <t>UGS - ACADEMIC ADVOCACY</t>
  </si>
  <si>
    <t>WOMEN'S LACROSSE</t>
  </si>
  <si>
    <t>TRUMEDICAL SOLUTIONS</t>
  </si>
  <si>
    <t>TECHSMITH CORP</t>
  </si>
  <si>
    <t>SWANK MOTION PICTURES INC</t>
  </si>
  <si>
    <t>SOLUTION ONE MARITIME LLC</t>
  </si>
  <si>
    <t>ENVIRONMENTAL GRAPHICS INC</t>
  </si>
  <si>
    <t>BIO MEDICAL INSTRUMENTS INC</t>
  </si>
  <si>
    <t>WILLIE CARRINGTON</t>
  </si>
  <si>
    <t>WEST COAST NETTING INC</t>
  </si>
  <si>
    <t>WEST COAST NETTING I</t>
  </si>
  <si>
    <t>VELMEX INC</t>
  </si>
  <si>
    <t>UFP CONSULTANTS LLC</t>
  </si>
  <si>
    <t>TRACE KINGHAM INC</t>
  </si>
  <si>
    <t>THE HAPPY KARMA CO</t>
  </si>
  <si>
    <t>THE GAVEL STORE</t>
  </si>
  <si>
    <t>THE BARRYMORE HOTEL TAMPA RIVERWALK</t>
  </si>
  <si>
    <t>TEXAS MEASUREMENTS INC</t>
  </si>
  <si>
    <t>TEAM MEDIC SOLUTIONS LLC</t>
  </si>
  <si>
    <t>TCC COMPANY</t>
  </si>
  <si>
    <t>TARGET CORP</t>
  </si>
  <si>
    <t>SLO SAIL &amp; CANVAS</t>
  </si>
  <si>
    <t>SIVCO INC</t>
  </si>
  <si>
    <t>SEAFLOOR SYSTEMS INC</t>
  </si>
  <si>
    <t>SCARLET COMPUTING SOLUTIONS LLC</t>
  </si>
  <si>
    <t>PINELLAS FASTENER</t>
  </si>
  <si>
    <t>NEUTEC GROUP INC</t>
  </si>
  <si>
    <t>MEMPHIS NET &amp; TWINE CO</t>
  </si>
  <si>
    <t>MATPHIL TECHNOLOGIES INC</t>
  </si>
  <si>
    <t>MAKINGCOSMETICS INC</t>
  </si>
  <si>
    <t>MAGRITEK INC</t>
  </si>
  <si>
    <t>LEXICON GRANTS LLC</t>
  </si>
  <si>
    <t>LARES CONSULTING LLC</t>
  </si>
  <si>
    <t>INNOVATIVE RESEARCH OF AMERICA</t>
  </si>
  <si>
    <t>HEALTHCARE TECHNOLOGY EQUIPMENT SERVICE</t>
  </si>
  <si>
    <t>GUARANTEED RADIATORS OF TAMPA</t>
  </si>
  <si>
    <t>GENHUNTER CORP</t>
  </si>
  <si>
    <t>GELT VISION INC</t>
  </si>
  <si>
    <t>FRANCES LUCAS CONSULTING LLC</t>
  </si>
  <si>
    <t>FOLKMANIS INC</t>
  </si>
  <si>
    <t>FLORIDA TRANSPORTATION SYSTEMS INC</t>
  </si>
  <si>
    <t>FIVE STAR PIZZA</t>
  </si>
  <si>
    <t>FICKS MUSIC LLC</t>
  </si>
  <si>
    <t>FAST SIGNS</t>
  </si>
  <si>
    <t>EDVISION CORP</t>
  </si>
  <si>
    <t>DEVELOPMENT CUBED SOFTWARE INC</t>
  </si>
  <si>
    <t>CREATIVE BIOMART INC</t>
  </si>
  <si>
    <t>CORPORATE CASUALS - 2</t>
  </si>
  <si>
    <t>CAMPUSESP</t>
  </si>
  <si>
    <t>CALL-EM-ALL</t>
  </si>
  <si>
    <t>BUSINESS VALUATION RES</t>
  </si>
  <si>
    <t>BOECKELER INSTRUMENTS INC</t>
  </si>
  <si>
    <t>BLUE ROOSTER INC</t>
  </si>
  <si>
    <t>BETHYL LABS INC</t>
  </si>
  <si>
    <t>AVANTI POLAR LIPIDS INC</t>
  </si>
  <si>
    <t>APPROVED OPTICS</t>
  </si>
  <si>
    <t>AO NORTH AMERICA INC</t>
  </si>
  <si>
    <t>AIRLIE</t>
  </si>
  <si>
    <t>ADMIN PROF CONFERENCE</t>
  </si>
  <si>
    <t>A1 SHREDDING &amp; RECYCLING INC</t>
  </si>
  <si>
    <t>925 N. LIME LLC</t>
  </si>
  <si>
    <t>BIOWORLD</t>
  </si>
  <si>
    <t>ORLANDO LATIN MARKET INC</t>
  </si>
  <si>
    <t>FORESTRY SUPPLIERS</t>
  </si>
  <si>
    <t>VIAGEN BIOTECH INC</t>
  </si>
  <si>
    <t>SGM ENGINEERING INC</t>
  </si>
  <si>
    <t>THE SMART SPOT INC</t>
  </si>
  <si>
    <t>THE SCIENTIFIC CONSULTING</t>
  </si>
  <si>
    <t>SINNOTT WOLACH TECHNOLOGY GROUP INC</t>
  </si>
  <si>
    <t>REAL BALANCE GLOBAL WELLNESS SERVICES LLC</t>
  </si>
  <si>
    <t>PYGRAPHICS</t>
  </si>
  <si>
    <t>KLD ENTERPRISES LLC</t>
  </si>
  <si>
    <t>JS ARTHUR INC</t>
  </si>
  <si>
    <t>JENNIFER LYNN CURRENCE</t>
  </si>
  <si>
    <t>GRAPHIC BUSINESS SOLUTIONS</t>
  </si>
  <si>
    <t>GAUMARD SCIENTIFIC</t>
  </si>
  <si>
    <t>DRAGO GENERAL CONTRACTING</t>
  </si>
  <si>
    <t>DEBRA WARD</t>
  </si>
  <si>
    <t>CUBE SERVICES INC</t>
  </si>
  <si>
    <t>CSRHUB LLC</t>
  </si>
  <si>
    <t>CROWN AWARDS INC</t>
  </si>
  <si>
    <t>CIC</t>
  </si>
  <si>
    <t>ASK-ASSOCIATES SHARING KNOWLEDGE</t>
  </si>
  <si>
    <t>1642 PRODUCTIONS LLC</t>
  </si>
  <si>
    <t>SOL DAVIS PRINTING INC</t>
  </si>
  <si>
    <t>OHC ENVIRONMENTAL ENGINEERING INC</t>
  </si>
  <si>
    <t>KEYS CONSULTING FIRM</t>
  </si>
  <si>
    <t>CABLELYTICS LLC</t>
  </si>
  <si>
    <t>AMSIMPKINS &amp; ASSOCIATES</t>
  </si>
  <si>
    <t>Q1 Spend ($)</t>
  </si>
  <si>
    <t xml:space="preserve"> Q1 Tier 2 Construction Spend (FY 24-25)</t>
  </si>
  <si>
    <t>Q1 Tier 2 Spend (FY 24-25)</t>
  </si>
  <si>
    <t>Dunkman Paint &amp; Wallcovering LLC</t>
  </si>
  <si>
    <t>Central FL Waterproofing, Inc.</t>
  </si>
  <si>
    <t>Bram &amp; Associates LLC dba Floor Source of Florida</t>
  </si>
  <si>
    <t>Above the Sill</t>
  </si>
  <si>
    <t xml:space="preserve">AREHNA Engineering Inc. </t>
  </si>
  <si>
    <t>BFrank Studio, LLC</t>
  </si>
  <si>
    <t>C&amp;C Painting</t>
  </si>
  <si>
    <t>Erwin Electric</t>
  </si>
  <si>
    <t>Horus Construction Services</t>
  </si>
  <si>
    <t>Kenyon &amp; Partners, Inc.</t>
  </si>
  <si>
    <t>Service Contracting Solutions</t>
  </si>
  <si>
    <t>Services Contracting</t>
  </si>
  <si>
    <t>TCM</t>
  </si>
  <si>
    <t>The AD Morgan Corporation</t>
  </si>
  <si>
    <t>Toro CSI</t>
  </si>
  <si>
    <t>Torress Flooring</t>
  </si>
  <si>
    <t>Viking Computer parts Inc</t>
  </si>
  <si>
    <t>Blue Star</t>
  </si>
  <si>
    <t>Pharos Systems</t>
  </si>
  <si>
    <t>Strain Marketing</t>
  </si>
  <si>
    <t>ERS</t>
  </si>
  <si>
    <t>Gulf Coast Commercial</t>
  </si>
  <si>
    <t>N/A</t>
  </si>
  <si>
    <t>*No data or reporting has been provided from Prime for Q1</t>
  </si>
  <si>
    <t>*Does not include Prime's  Reporting for USF Football Stadium project, no data was provided for Q1.</t>
  </si>
  <si>
    <t>% of Q1 CBE Spend</t>
  </si>
  <si>
    <t>USF St. Pete Student Center &amp; Housing</t>
  </si>
  <si>
    <t>*Does not include Prime's Reporting for College of Pharmacy project, no data was provided for Q1.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</si>
</sst>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m/d/yy;@"/>
    <numFmt numFmtId="166" formatCode="_(* #,##0_);_(* \(#,##0\);_(* &quot;-&quot;??_);_(@_)"/>
    <numFmt numFmtId="167" formatCode="\$#,##0.00"/>
    <numFmt numFmtId="168" formatCode="0.000%"/>
    <numFmt numFmtId="169" formatCode="&quot;$&quot;#,##0.00"/>
    <numFmt numFmtId="170" formatCode="0.0%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2"/>
      <color theme="1"/>
      <name val="Cambria"/>
      <family val="2"/>
      <scheme val="maj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 tint="0.499984740745262"/>
      <name val="Arial"/>
      <family val="2"/>
    </font>
    <font>
      <sz val="11"/>
      <color theme="1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mbria"/>
      <family val="1"/>
    </font>
    <font>
      <sz val="11"/>
      <color rgb="FF000000"/>
      <name val="Cambria"/>
      <family val="1"/>
    </font>
    <font>
      <sz val="11"/>
      <color theme="1"/>
      <name val="Cambria"/>
      <family val="1"/>
    </font>
    <font>
      <b/>
      <sz val="16"/>
      <color theme="1"/>
      <name val="Calibri"/>
      <family val="2"/>
      <scheme val="minor"/>
    </font>
    <font>
      <b/>
      <u val="singleAccounting"/>
      <sz val="12"/>
      <color theme="0"/>
      <name val="Arial"/>
      <family val="2"/>
    </font>
    <font>
      <b/>
      <sz val="18"/>
      <color theme="0"/>
      <name val="Arial"/>
      <family val="2"/>
    </font>
    <font>
      <u val="singleAccounting"/>
      <sz val="12"/>
      <color theme="0"/>
      <name val="Arial"/>
      <family val="2"/>
    </font>
    <font>
      <sz val="11"/>
      <color theme="1" tint="0.499984740745262"/>
      <name val="Cambria"/>
      <family val="1"/>
      <scheme val="major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 tint="0.499984740745262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ptos"/>
      <family val="2"/>
    </font>
    <font>
      <sz val="11"/>
      <color rgb="FF000000"/>
      <name val="Arial Narrow"/>
      <family val="2"/>
    </font>
    <font>
      <sz val="11"/>
      <color rgb="FF000000"/>
      <name val="Cambria"/>
      <family val="1"/>
      <scheme val="major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1"/>
      <name val="Arial"/>
      <family val="2"/>
    </font>
    <font>
      <b/>
      <sz val="11"/>
      <color rgb="FFFF0000"/>
      <name val="Cambria"/>
      <family val="1"/>
      <scheme val="major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F12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D3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D8D8D8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7">
    <xf numFmtId="0" fontId="0" fillId="0" borderId="0" xfId="0"/>
    <xf numFmtId="0" fontId="0" fillId="0" borderId="2" xfId="0" applyBorder="1"/>
    <xf numFmtId="0" fontId="1" fillId="0" borderId="6" xfId="0" applyFont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3" borderId="8" xfId="0" applyFont="1" applyFill="1" applyBorder="1"/>
    <xf numFmtId="0" fontId="3" fillId="5" borderId="14" xfId="0" applyFont="1" applyFill="1" applyBorder="1"/>
    <xf numFmtId="0" fontId="3" fillId="5" borderId="12" xfId="0" applyFont="1" applyFill="1" applyBorder="1"/>
    <xf numFmtId="0" fontId="1" fillId="3" borderId="0" xfId="0" applyFont="1" applyFill="1"/>
    <xf numFmtId="0" fontId="1" fillId="3" borderId="12" xfId="0" applyFont="1" applyFill="1" applyBorder="1"/>
    <xf numFmtId="0" fontId="1" fillId="3" borderId="9" xfId="0" applyFont="1" applyFill="1" applyBorder="1"/>
    <xf numFmtId="0" fontId="0" fillId="4" borderId="1" xfId="0" applyFill="1" applyBorder="1"/>
    <xf numFmtId="0" fontId="0" fillId="4" borderId="6" xfId="0" applyFill="1" applyBorder="1"/>
    <xf numFmtId="0" fontId="4" fillId="0" borderId="2" xfId="0" applyFont="1" applyBorder="1"/>
    <xf numFmtId="164" fontId="0" fillId="0" borderId="1" xfId="0" applyNumberFormat="1" applyBorder="1"/>
    <xf numFmtId="0" fontId="1" fillId="6" borderId="2" xfId="0" applyFont="1" applyFill="1" applyBorder="1"/>
    <xf numFmtId="9" fontId="0" fillId="0" borderId="1" xfId="1" applyFont="1" applyBorder="1"/>
    <xf numFmtId="43" fontId="0" fillId="2" borderId="3" xfId="0" applyNumberFormat="1" applyFill="1" applyBorder="1"/>
    <xf numFmtId="0" fontId="7" fillId="0" borderId="0" xfId="0" applyFont="1"/>
    <xf numFmtId="0" fontId="8" fillId="7" borderId="0" xfId="0" applyFont="1" applyFill="1"/>
    <xf numFmtId="0" fontId="7" fillId="9" borderId="0" xfId="0" applyFont="1" applyFill="1"/>
    <xf numFmtId="0" fontId="0" fillId="9" borderId="0" xfId="0" applyFill="1"/>
    <xf numFmtId="44" fontId="0" fillId="0" borderId="0" xfId="3" applyFont="1"/>
    <xf numFmtId="44" fontId="0" fillId="3" borderId="10" xfId="3" applyFont="1" applyFill="1" applyBorder="1"/>
    <xf numFmtId="44" fontId="0" fillId="3" borderId="12" xfId="3" applyFont="1" applyFill="1" applyBorder="1"/>
    <xf numFmtId="44" fontId="3" fillId="5" borderId="12" xfId="3" applyFont="1" applyFill="1" applyBorder="1"/>
    <xf numFmtId="44" fontId="1" fillId="0" borderId="1" xfId="3" applyFont="1" applyBorder="1"/>
    <xf numFmtId="44" fontId="0" fillId="0" borderId="1" xfId="3" applyFont="1" applyBorder="1"/>
    <xf numFmtId="44" fontId="1" fillId="0" borderId="6" xfId="3" applyFont="1" applyBorder="1"/>
    <xf numFmtId="44" fontId="0" fillId="0" borderId="1" xfId="3" applyFont="1" applyFill="1" applyBorder="1"/>
    <xf numFmtId="44" fontId="0" fillId="0" borderId="3" xfId="3" applyFont="1" applyFill="1" applyBorder="1"/>
    <xf numFmtId="44" fontId="5" fillId="0" borderId="1" xfId="3" applyFont="1" applyBorder="1"/>
    <xf numFmtId="44" fontId="5" fillId="0" borderId="1" xfId="3" applyFont="1" applyFill="1" applyBorder="1"/>
    <xf numFmtId="44" fontId="0" fillId="5" borderId="10" xfId="3" applyFont="1" applyFill="1" applyBorder="1"/>
    <xf numFmtId="1" fontId="0" fillId="3" borderId="3" xfId="0" applyNumberFormat="1" applyFill="1" applyBorder="1"/>
    <xf numFmtId="1" fontId="0" fillId="2" borderId="3" xfId="0" applyNumberFormat="1" applyFill="1" applyBorder="1"/>
    <xf numFmtId="9" fontId="0" fillId="0" borderId="5" xfId="1" applyFont="1" applyBorder="1"/>
    <xf numFmtId="44" fontId="0" fillId="0" borderId="5" xfId="3" applyFont="1" applyBorder="1"/>
    <xf numFmtId="9" fontId="0" fillId="0" borderId="4" xfId="1" applyFont="1" applyBorder="1"/>
    <xf numFmtId="9" fontId="0" fillId="0" borderId="15" xfId="1" applyFont="1" applyBorder="1"/>
    <xf numFmtId="9" fontId="0" fillId="0" borderId="8" xfId="1" applyFont="1" applyBorder="1"/>
    <xf numFmtId="0" fontId="1" fillId="3" borderId="6" xfId="0" applyFont="1" applyFill="1" applyBorder="1"/>
    <xf numFmtId="9" fontId="1" fillId="0" borderId="1" xfId="1" applyFont="1" applyFill="1" applyBorder="1"/>
    <xf numFmtId="0" fontId="12" fillId="3" borderId="1" xfId="0" applyFont="1" applyFill="1" applyBorder="1"/>
    <xf numFmtId="0" fontId="12" fillId="3" borderId="8" xfId="0" applyFont="1" applyFill="1" applyBorder="1"/>
    <xf numFmtId="0" fontId="12" fillId="3" borderId="6" xfId="0" applyFont="1" applyFill="1" applyBorder="1"/>
    <xf numFmtId="9" fontId="5" fillId="0" borderId="1" xfId="1" applyFont="1" applyBorder="1"/>
    <xf numFmtId="9" fontId="5" fillId="0" borderId="0" xfId="1" applyFont="1" applyBorder="1"/>
    <xf numFmtId="9" fontId="14" fillId="5" borderId="1" xfId="1" applyFont="1" applyFill="1" applyBorder="1" applyAlignment="1">
      <alignment wrapText="1"/>
    </xf>
    <xf numFmtId="9" fontId="5" fillId="0" borderId="1" xfId="1" applyFont="1" applyBorder="1" applyAlignment="1">
      <alignment wrapText="1"/>
    </xf>
    <xf numFmtId="9" fontId="5" fillId="0" borderId="8" xfId="1" applyFont="1" applyBorder="1" applyAlignment="1">
      <alignment wrapText="1"/>
    </xf>
    <xf numFmtId="9" fontId="5" fillId="0" borderId="1" xfId="1" applyFont="1" applyFill="1" applyBorder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8" fontId="5" fillId="0" borderId="1" xfId="1" applyNumberFormat="1" applyFont="1" applyBorder="1"/>
    <xf numFmtId="0" fontId="0" fillId="5" borderId="8" xfId="0" applyFill="1" applyBorder="1"/>
    <xf numFmtId="0" fontId="0" fillId="3" borderId="4" xfId="0" applyFill="1" applyBorder="1"/>
    <xf numFmtId="0" fontId="0" fillId="3" borderId="13" xfId="0" applyFill="1" applyBorder="1"/>
    <xf numFmtId="0" fontId="0" fillId="3" borderId="10" xfId="0" applyFill="1" applyBorder="1"/>
    <xf numFmtId="0" fontId="0" fillId="4" borderId="11" xfId="0" applyFill="1" applyBorder="1"/>
    <xf numFmtId="0" fontId="0" fillId="5" borderId="5" xfId="0" applyFill="1" applyBorder="1"/>
    <xf numFmtId="0" fontId="0" fillId="3" borderId="14" xfId="0" applyFill="1" applyBorder="1"/>
    <xf numFmtId="0" fontId="0" fillId="3" borderId="12" xfId="0" applyFill="1" applyBorder="1"/>
    <xf numFmtId="0" fontId="0" fillId="4" borderId="12" xfId="0" applyFill="1" applyBorder="1"/>
    <xf numFmtId="0" fontId="0" fillId="0" borderId="5" xfId="0" applyBorder="1"/>
    <xf numFmtId="0" fontId="0" fillId="3" borderId="5" xfId="0" applyFill="1" applyBorder="1"/>
    <xf numFmtId="0" fontId="0" fillId="5" borderId="13" xfId="0" applyFill="1" applyBorder="1"/>
    <xf numFmtId="0" fontId="0" fillId="5" borderId="6" xfId="0" applyFill="1" applyBorder="1"/>
    <xf numFmtId="44" fontId="5" fillId="0" borderId="6" xfId="3" applyFont="1" applyBorder="1"/>
    <xf numFmtId="0" fontId="0" fillId="0" borderId="1" xfId="0" applyBorder="1"/>
    <xf numFmtId="44" fontId="0" fillId="0" borderId="3" xfId="0" applyNumberFormat="1" applyBorder="1"/>
    <xf numFmtId="0" fontId="0" fillId="2" borderId="3" xfId="0" applyFill="1" applyBorder="1"/>
    <xf numFmtId="0" fontId="0" fillId="3" borderId="3" xfId="0" applyFill="1" applyBorder="1"/>
    <xf numFmtId="44" fontId="5" fillId="0" borderId="0" xfId="3" applyFont="1" applyBorder="1"/>
    <xf numFmtId="0" fontId="0" fillId="4" borderId="2" xfId="0" applyFill="1" applyBorder="1"/>
    <xf numFmtId="166" fontId="0" fillId="2" borderId="3" xfId="0" applyNumberFormat="1" applyFill="1" applyBorder="1"/>
    <xf numFmtId="0" fontId="1" fillId="0" borderId="2" xfId="0" applyFont="1" applyBorder="1"/>
    <xf numFmtId="0" fontId="0" fillId="0" borderId="3" xfId="0" applyBorder="1"/>
    <xf numFmtId="1" fontId="0" fillId="6" borderId="3" xfId="0" applyNumberFormat="1" applyFill="1" applyBorder="1"/>
    <xf numFmtId="166" fontId="0" fillId="6" borderId="3" xfId="0" applyNumberFormat="1" applyFill="1" applyBorder="1"/>
    <xf numFmtId="43" fontId="0" fillId="6" borderId="3" xfId="0" applyNumberFormat="1" applyFill="1" applyBorder="1"/>
    <xf numFmtId="4" fontId="0" fillId="0" borderId="0" xfId="0" applyNumberFormat="1"/>
    <xf numFmtId="167" fontId="0" fillId="0" borderId="0" xfId="0" applyNumberFormat="1"/>
    <xf numFmtId="0" fontId="16" fillId="0" borderId="0" xfId="0" applyFont="1"/>
    <xf numFmtId="43" fontId="17" fillId="0" borderId="0" xfId="4" applyFont="1" applyFill="1" applyAlignment="1"/>
    <xf numFmtId="0" fontId="18" fillId="0" borderId="0" xfId="0" applyFont="1" applyProtection="1">
      <protection locked="0"/>
    </xf>
    <xf numFmtId="0" fontId="6" fillId="0" borderId="0" xfId="0" applyFont="1"/>
    <xf numFmtId="44" fontId="1" fillId="0" borderId="0" xfId="3" applyFont="1"/>
    <xf numFmtId="44" fontId="0" fillId="0" borderId="9" xfId="3" applyFont="1" applyFill="1" applyBorder="1"/>
    <xf numFmtId="1" fontId="0" fillId="3" borderId="9" xfId="0" applyNumberFormat="1" applyFill="1" applyBorder="1"/>
    <xf numFmtId="0" fontId="20" fillId="0" borderId="0" xfId="0" applyFont="1" applyProtection="1">
      <protection locked="0"/>
    </xf>
    <xf numFmtId="0" fontId="23" fillId="0" borderId="0" xfId="0" applyFont="1" applyAlignment="1">
      <alignment horizontal="left" vertical="top" wrapText="1"/>
    </xf>
    <xf numFmtId="44" fontId="1" fillId="6" borderId="1" xfId="3" applyFont="1" applyFill="1" applyBorder="1"/>
    <xf numFmtId="43" fontId="27" fillId="10" borderId="0" xfId="4" applyFont="1" applyFill="1" applyAlignment="1"/>
    <xf numFmtId="44" fontId="19" fillId="10" borderId="0" xfId="3" applyFont="1" applyFill="1"/>
    <xf numFmtId="0" fontId="15" fillId="10" borderId="0" xfId="0" applyFont="1" applyFill="1"/>
    <xf numFmtId="44" fontId="15" fillId="10" borderId="0" xfId="3" applyFont="1" applyFill="1" applyAlignment="1">
      <alignment horizontal="center"/>
    </xf>
    <xf numFmtId="44" fontId="15" fillId="10" borderId="0" xfId="0" applyNumberFormat="1" applyFont="1" applyFill="1" applyAlignment="1">
      <alignment horizontal="center"/>
    </xf>
    <xf numFmtId="0" fontId="1" fillId="10" borderId="0" xfId="0" applyFont="1" applyFill="1"/>
    <xf numFmtId="44" fontId="1" fillId="10" borderId="0" xfId="3" applyFont="1" applyFill="1" applyAlignment="1">
      <alignment horizontal="center"/>
    </xf>
    <xf numFmtId="0" fontId="25" fillId="0" borderId="0" xfId="0" applyFont="1" applyAlignment="1">
      <alignment horizontal="right"/>
    </xf>
    <xf numFmtId="44" fontId="5" fillId="0" borderId="0" xfId="3" applyFont="1" applyAlignment="1">
      <alignment horizontal="right"/>
    </xf>
    <xf numFmtId="0" fontId="0" fillId="0" borderId="0" xfId="0" applyAlignment="1">
      <alignment horizontal="right"/>
    </xf>
    <xf numFmtId="44" fontId="29" fillId="10" borderId="0" xfId="3" applyFont="1" applyFill="1" applyAlignment="1">
      <alignment horizontal="right"/>
    </xf>
    <xf numFmtId="44" fontId="20" fillId="9" borderId="0" xfId="3" applyFont="1" applyFill="1" applyAlignment="1">
      <alignment horizontal="right"/>
    </xf>
    <xf numFmtId="9" fontId="25" fillId="6" borderId="0" xfId="1" applyFont="1" applyFill="1" applyAlignment="1">
      <alignment horizontal="right"/>
    </xf>
    <xf numFmtId="9" fontId="20" fillId="6" borderId="0" xfId="1" applyFont="1" applyFill="1" applyAlignment="1">
      <alignment horizontal="right"/>
    </xf>
    <xf numFmtId="169" fontId="20" fillId="9" borderId="0" xfId="3" applyNumberFormat="1" applyFont="1" applyFill="1" applyAlignment="1">
      <alignment horizontal="right"/>
    </xf>
    <xf numFmtId="0" fontId="1" fillId="11" borderId="0" xfId="0" applyFont="1" applyFill="1"/>
    <xf numFmtId="9" fontId="1" fillId="0" borderId="1" xfId="1" applyFont="1" applyBorder="1"/>
    <xf numFmtId="0" fontId="9" fillId="8" borderId="0" xfId="0" applyFont="1" applyFill="1"/>
    <xf numFmtId="0" fontId="9" fillId="8" borderId="12" xfId="0" applyFont="1" applyFill="1" applyBorder="1"/>
    <xf numFmtId="1" fontId="0" fillId="3" borderId="1" xfId="0" applyNumberFormat="1" applyFill="1" applyBorder="1"/>
    <xf numFmtId="0" fontId="0" fillId="0" borderId="4" xfId="0" applyBorder="1"/>
    <xf numFmtId="0" fontId="0" fillId="5" borderId="14" xfId="0" applyFill="1" applyBorder="1"/>
    <xf numFmtId="1" fontId="0" fillId="2" borderId="1" xfId="0" applyNumberFormat="1" applyFill="1" applyBorder="1"/>
    <xf numFmtId="0" fontId="1" fillId="3" borderId="1" xfId="0" applyFont="1" applyFill="1" applyBorder="1"/>
    <xf numFmtId="0" fontId="18" fillId="8" borderId="0" xfId="0" applyFont="1" applyFill="1" applyProtection="1">
      <protection locked="0"/>
    </xf>
    <xf numFmtId="44" fontId="29" fillId="10" borderId="0" xfId="3" applyFont="1" applyFill="1" applyAlignment="1">
      <alignment horizontal="center"/>
    </xf>
    <xf numFmtId="44" fontId="30" fillId="0" borderId="0" xfId="3" applyFont="1" applyFill="1" applyAlignment="1"/>
    <xf numFmtId="9" fontId="20" fillId="0" borderId="0" xfId="0" applyNumberFormat="1" applyFont="1" applyAlignment="1">
      <alignment horizontal="right"/>
    </xf>
    <xf numFmtId="0" fontId="20" fillId="8" borderId="0" xfId="0" applyFont="1" applyFill="1" applyProtection="1">
      <protection locked="0"/>
    </xf>
    <xf numFmtId="44" fontId="0" fillId="0" borderId="0" xfId="3" applyFont="1" applyAlignment="1">
      <alignment horizontal="right"/>
    </xf>
    <xf numFmtId="44" fontId="20" fillId="0" borderId="0" xfId="3" applyFont="1" applyAlignment="1">
      <alignment horizontal="right"/>
    </xf>
    <xf numFmtId="9" fontId="20" fillId="0" borderId="0" xfId="1" applyFont="1" applyAlignment="1">
      <alignment horizontal="right"/>
    </xf>
    <xf numFmtId="169" fontId="0" fillId="0" borderId="0" xfId="0" applyNumberFormat="1" applyAlignment="1">
      <alignment horizontal="right"/>
    </xf>
    <xf numFmtId="44" fontId="0" fillId="0" borderId="1" xfId="0" applyNumberFormat="1" applyBorder="1"/>
    <xf numFmtId="167" fontId="0" fillId="0" borderId="1" xfId="0" applyNumberFormat="1" applyBorder="1"/>
    <xf numFmtId="0" fontId="32" fillId="0" borderId="0" xfId="0" applyFont="1"/>
    <xf numFmtId="0" fontId="32" fillId="10" borderId="0" xfId="0" applyFont="1" applyFill="1"/>
    <xf numFmtId="0" fontId="32" fillId="10" borderId="0" xfId="0" applyFont="1" applyFill="1" applyAlignment="1">
      <alignment horizontal="center"/>
    </xf>
    <xf numFmtId="0" fontId="32" fillId="12" borderId="0" xfId="0" applyFont="1" applyFill="1" applyProtection="1">
      <protection locked="0"/>
    </xf>
    <xf numFmtId="44" fontId="32" fillId="0" borderId="0" xfId="3" applyFont="1" applyAlignment="1">
      <alignment horizontal="center"/>
    </xf>
    <xf numFmtId="167" fontId="1" fillId="0" borderId="0" xfId="0" applyNumberFormat="1" applyFont="1"/>
    <xf numFmtId="44" fontId="20" fillId="6" borderId="0" xfId="3" applyFont="1" applyFill="1" applyAlignment="1">
      <alignment horizontal="right"/>
    </xf>
    <xf numFmtId="0" fontId="20" fillId="13" borderId="0" xfId="0" applyFont="1" applyFill="1" applyProtection="1">
      <protection locked="0"/>
    </xf>
    <xf numFmtId="44" fontId="33" fillId="0" borderId="0" xfId="3" applyFont="1" applyFill="1" applyAlignment="1"/>
    <xf numFmtId="44" fontId="0" fillId="0" borderId="0" xfId="3" applyFont="1" applyFill="1" applyBorder="1" applyAlignment="1">
      <alignment horizontal="right"/>
    </xf>
    <xf numFmtId="44" fontId="5" fillId="0" borderId="0" xfId="3" applyFont="1" applyFill="1"/>
    <xf numFmtId="44" fontId="5" fillId="0" borderId="0" xfId="3" applyFont="1" applyFill="1" applyAlignment="1" applyProtection="1">
      <alignment horizontal="left"/>
      <protection locked="0"/>
    </xf>
    <xf numFmtId="170" fontId="24" fillId="6" borderId="0" xfId="0" applyNumberFormat="1" applyFont="1" applyFill="1" applyAlignment="1">
      <alignment horizontal="right"/>
    </xf>
    <xf numFmtId="44" fontId="5" fillId="0" borderId="0" xfId="3" applyFont="1" applyFill="1" applyBorder="1" applyAlignment="1">
      <alignment horizontal="right"/>
    </xf>
    <xf numFmtId="0" fontId="32" fillId="10" borderId="0" xfId="0" applyFont="1" applyFill="1" applyAlignment="1">
      <alignment horizontal="right"/>
    </xf>
    <xf numFmtId="9" fontId="34" fillId="0" borderId="0" xfId="1" applyFont="1" applyAlignment="1">
      <alignment horizontal="right"/>
    </xf>
    <xf numFmtId="0" fontId="32" fillId="14" borderId="0" xfId="0" applyFont="1" applyFill="1" applyProtection="1">
      <protection locked="0"/>
    </xf>
    <xf numFmtId="44" fontId="32" fillId="14" borderId="0" xfId="3" applyFont="1" applyFill="1" applyAlignment="1">
      <alignment horizontal="center"/>
    </xf>
    <xf numFmtId="9" fontId="32" fillId="14" borderId="0" xfId="0" applyNumberFormat="1" applyFont="1" applyFill="1" applyAlignment="1">
      <alignment horizontal="right"/>
    </xf>
    <xf numFmtId="0" fontId="35" fillId="10" borderId="0" xfId="0" applyFont="1" applyFill="1"/>
    <xf numFmtId="0" fontId="35" fillId="10" borderId="0" xfId="0" applyFont="1" applyFill="1" applyAlignment="1">
      <alignment horizontal="center"/>
    </xf>
    <xf numFmtId="169" fontId="20" fillId="6" borderId="0" xfId="3" applyNumberFormat="1" applyFont="1" applyFill="1" applyAlignment="1">
      <alignment horizontal="right"/>
    </xf>
    <xf numFmtId="44" fontId="5" fillId="0" borderId="0" xfId="3" applyFont="1" applyFill="1" applyBorder="1" applyAlignment="1" applyProtection="1">
      <alignment horizontal="right"/>
      <protection locked="0"/>
    </xf>
    <xf numFmtId="4" fontId="37" fillId="0" borderId="0" xfId="0" applyNumberFormat="1" applyFont="1"/>
    <xf numFmtId="44" fontId="0" fillId="0" borderId="0" xfId="3" applyFont="1" applyFill="1"/>
    <xf numFmtId="0" fontId="39" fillId="15" borderId="0" xfId="0" applyFont="1" applyFill="1"/>
    <xf numFmtId="44" fontId="0" fillId="0" borderId="0" xfId="3" applyFont="1" applyFill="1" applyAlignment="1"/>
    <xf numFmtId="44" fontId="0" fillId="0" borderId="0" xfId="3" applyFont="1" applyFill="1" applyAlignment="1" applyProtection="1">
      <alignment horizontal="left"/>
      <protection locked="0"/>
    </xf>
    <xf numFmtId="8" fontId="38" fillId="0" borderId="0" xfId="0" applyNumberFormat="1" applyFont="1" applyAlignment="1">
      <alignment horizontal="left"/>
    </xf>
    <xf numFmtId="44" fontId="20" fillId="9" borderId="0" xfId="0" applyNumberFormat="1" applyFont="1" applyFill="1"/>
    <xf numFmtId="0" fontId="31" fillId="10" borderId="0" xfId="0" applyFont="1" applyFill="1" applyAlignment="1">
      <alignment horizontal="center"/>
    </xf>
    <xf numFmtId="0" fontId="38" fillId="0" borderId="0" xfId="0" applyFont="1"/>
    <xf numFmtId="44" fontId="0" fillId="0" borderId="0" xfId="3" applyFont="1" applyFill="1" applyAlignment="1" applyProtection="1">
      <alignment horizontal="right"/>
      <protection locked="0"/>
    </xf>
    <xf numFmtId="9" fontId="0" fillId="0" borderId="0" xfId="0" applyNumberFormat="1" applyAlignment="1">
      <alignment horizontal="right"/>
    </xf>
    <xf numFmtId="9" fontId="20" fillId="9" borderId="0" xfId="1" applyFont="1" applyFill="1" applyAlignment="1">
      <alignment horizontal="right"/>
    </xf>
    <xf numFmtId="0" fontId="31" fillId="10" borderId="0" xfId="0" applyFont="1" applyFill="1"/>
    <xf numFmtId="0" fontId="31" fillId="10" borderId="0" xfId="0" applyFont="1" applyFill="1" applyAlignment="1">
      <alignment horizontal="right"/>
    </xf>
    <xf numFmtId="44" fontId="32" fillId="12" borderId="0" xfId="3" applyFont="1" applyFill="1" applyAlignment="1">
      <alignment horizontal="center"/>
    </xf>
    <xf numFmtId="9" fontId="34" fillId="12" borderId="0" xfId="1" applyFont="1" applyFill="1" applyAlignment="1">
      <alignment horizontal="right"/>
    </xf>
    <xf numFmtId="44" fontId="0" fillId="0" borderId="0" xfId="0" applyNumberFormat="1"/>
    <xf numFmtId="44" fontId="40" fillId="0" borderId="0" xfId="3" applyFont="1" applyFill="1"/>
    <xf numFmtId="0" fontId="42" fillId="0" borderId="0" xfId="0" applyFont="1"/>
    <xf numFmtId="169" fontId="25" fillId="0" borderId="0" xfId="0" applyNumberFormat="1" applyFont="1"/>
    <xf numFmtId="169" fontId="41" fillId="17" borderId="0" xfId="0" applyNumberFormat="1" applyFont="1" applyFill="1" applyAlignment="1">
      <alignment horizontal="left"/>
    </xf>
    <xf numFmtId="0" fontId="42" fillId="8" borderId="0" xfId="0" applyFont="1" applyFill="1"/>
    <xf numFmtId="9" fontId="20" fillId="6" borderId="0" xfId="0" applyNumberFormat="1" applyFont="1" applyFill="1" applyAlignment="1">
      <alignment horizontal="right"/>
    </xf>
    <xf numFmtId="0" fontId="19" fillId="10" borderId="0" xfId="0" applyFont="1" applyFill="1"/>
    <xf numFmtId="9" fontId="26" fillId="6" borderId="0" xfId="1" applyFont="1" applyFill="1" applyAlignment="1">
      <alignment horizontal="center"/>
    </xf>
    <xf numFmtId="0" fontId="43" fillId="8" borderId="0" xfId="0" applyFont="1" applyFill="1" applyProtection="1">
      <protection locked="0"/>
    </xf>
    <xf numFmtId="9" fontId="32" fillId="12" borderId="0" xfId="0" applyNumberFormat="1" applyFont="1" applyFill="1" applyAlignment="1">
      <alignment horizontal="right"/>
    </xf>
    <xf numFmtId="44" fontId="32" fillId="12" borderId="0" xfId="0" applyNumberFormat="1" applyFont="1" applyFill="1" applyAlignment="1">
      <alignment horizontal="right"/>
    </xf>
    <xf numFmtId="44" fontId="36" fillId="0" borderId="0" xfId="3" applyFont="1" applyFill="1" applyAlignment="1">
      <alignment horizontal="left"/>
    </xf>
    <xf numFmtId="44" fontId="20" fillId="0" borderId="0" xfId="0" applyNumberFormat="1" applyFont="1" applyProtection="1">
      <protection locked="0"/>
    </xf>
    <xf numFmtId="44" fontId="5" fillId="0" borderId="0" xfId="3" applyFont="1" applyFill="1" applyAlignment="1">
      <alignment horizontal="right"/>
    </xf>
    <xf numFmtId="0" fontId="6" fillId="7" borderId="0" xfId="0" applyFont="1" applyFill="1" applyAlignment="1">
      <alignment horizontal="center"/>
    </xf>
    <xf numFmtId="0" fontId="10" fillId="8" borderId="0" xfId="0" applyFont="1" applyFill="1" applyProtection="1">
      <protection locked="0"/>
    </xf>
    <xf numFmtId="0" fontId="11" fillId="8" borderId="0" xfId="2" applyFill="1" applyProtection="1">
      <protection locked="0"/>
    </xf>
    <xf numFmtId="0" fontId="13" fillId="5" borderId="8" xfId="0" applyFont="1" applyFill="1" applyBorder="1" applyAlignment="1">
      <alignment horizontal="center" wrapText="1"/>
    </xf>
    <xf numFmtId="0" fontId="13" fillId="5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4" fontId="3" fillId="5" borderId="10" xfId="3" applyFont="1" applyFill="1" applyBorder="1" applyAlignment="1">
      <alignment horizontal="center"/>
    </xf>
    <xf numFmtId="44" fontId="3" fillId="5" borderId="12" xfId="3" applyFont="1" applyFill="1" applyBorder="1" applyAlignment="1">
      <alignment horizontal="center"/>
    </xf>
    <xf numFmtId="44" fontId="3" fillId="5" borderId="7" xfId="3" applyFont="1" applyFill="1" applyBorder="1" applyAlignment="1">
      <alignment horizontal="center"/>
    </xf>
    <xf numFmtId="44" fontId="3" fillId="5" borderId="9" xfId="3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top"/>
    </xf>
    <xf numFmtId="165" fontId="10" fillId="8" borderId="0" xfId="0" applyNumberFormat="1" applyFont="1" applyFill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center" wrapText="1"/>
    </xf>
    <xf numFmtId="44" fontId="3" fillId="5" borderId="15" xfId="3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8" borderId="0" xfId="0" applyFont="1" applyFill="1"/>
    <xf numFmtId="0" fontId="2" fillId="3" borderId="1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1" fillId="10" borderId="0" xfId="0" applyFont="1" applyFill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169" fontId="41" fillId="16" borderId="0" xfId="0" applyNumberFormat="1" applyFont="1" applyFill="1" applyAlignment="1">
      <alignment horizontal="left"/>
    </xf>
    <xf numFmtId="0" fontId="42" fillId="0" borderId="0" xfId="0" applyFont="1"/>
    <xf numFmtId="169" fontId="41" fillId="17" borderId="0" xfId="0" applyNumberFormat="1" applyFont="1" applyFill="1" applyAlignment="1">
      <alignment horizontal="left"/>
    </xf>
    <xf numFmtId="0" fontId="42" fillId="8" borderId="0" xfId="0" applyFont="1" applyFill="1"/>
    <xf numFmtId="0" fontId="35" fillId="10" borderId="0" xfId="0" applyFont="1" applyFill="1" applyAlignment="1">
      <alignment horizontal="center"/>
    </xf>
    <xf numFmtId="0" fontId="31" fillId="10" borderId="0" xfId="0" applyFont="1" applyFill="1" applyAlignment="1">
      <alignment horizontal="center"/>
    </xf>
  </cellXfs>
  <cellStyles count="5">
    <cellStyle name="Comma" xfId="4" builtinId="3"/>
    <cellStyle name="Currency" xfId="3" builtinId="4"/>
    <cellStyle name="Hyperlink" xfId="2" builtinId="8"/>
    <cellStyle name="Normal" xfId="0" builtinId="0"/>
    <cellStyle name="Percent" xfId="1" builtinId="5"/>
  </cellStyles>
  <dxfs count="16">
    <dxf>
      <font>
        <b val="0"/>
        <strike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rgb="FF004D3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4D32"/>
        </patternFill>
      </fill>
    </dxf>
    <dxf>
      <fill>
        <patternFill patternType="solid">
          <bgColor rgb="FF004D32"/>
        </patternFill>
      </fill>
    </dxf>
    <dxf>
      <font>
        <b/>
      </font>
    </dxf>
    <dxf>
      <font>
        <b/>
      </font>
      <numFmt numFmtId="167" formatCode="\$#,##0.00"/>
      <alignment horizontal="center" vertical="bottom" textRotation="0" wrapText="0" indent="0" justifyLastLine="0" shrinkToFit="0" readingOrder="0"/>
    </dxf>
    <dxf>
      <font>
        <b/>
      </font>
      <numFmt numFmtId="167" formatCode="\$#,##0.00"/>
      <alignment horizontal="center" vertical="bottom" textRotation="0" wrapText="0" indent="0" justifyLastLine="0" shrinkToFit="0" readingOrder="0"/>
    </dxf>
    <dxf>
      <font>
        <b/>
      </font>
      <numFmt numFmtId="167" formatCode="\$#,##0.00"/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rgb="FF004D32"/>
        </patternFill>
      </fill>
    </dxf>
  </dxfs>
  <tableStyles count="0" defaultTableStyle="TableStyleMedium9" defaultPivotStyle="PivotStyleLight16"/>
  <colors>
    <mruColors>
      <color rgb="FF004D32"/>
      <color rgb="FFECF12F"/>
      <color rgb="FFF4F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4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EF4805-85F5-4C05-A079-709C913D7DCB}"/>
            </a:ext>
          </a:extLst>
        </xdr:cNvPr>
        <xdr:cNvSpPr txBox="1"/>
      </xdr:nvSpPr>
      <xdr:spPr>
        <a:xfrm>
          <a:off x="9526" y="19050"/>
          <a:ext cx="5434541" cy="13716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0</xdr:colOff>
      <xdr:row>1</xdr:row>
      <xdr:rowOff>26458</xdr:rowOff>
    </xdr:from>
    <xdr:to>
      <xdr:col>4</xdr:col>
      <xdr:colOff>918101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389B28-29A6-4C81-A0AD-EF1543E4A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7" y="216958"/>
          <a:ext cx="3012014" cy="1147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908151-0368-4EB0-A36E-88B38A9BADAA}"/>
            </a:ext>
          </a:extLst>
        </xdr:cNvPr>
        <xdr:cNvSpPr txBox="1"/>
      </xdr:nvSpPr>
      <xdr:spPr>
        <a:xfrm>
          <a:off x="9526" y="19050"/>
          <a:ext cx="6344178" cy="1323975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487361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8F443C-EE4C-4062-9593-A4342C437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7" y="207433"/>
          <a:ext cx="3221034" cy="1109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99060</xdr:rowOff>
    </xdr:from>
    <xdr:to>
      <xdr:col>1</xdr:col>
      <xdr:colOff>448969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F8E4FF-02EB-44B3-9E58-6DABEA3AE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99060"/>
          <a:ext cx="4190389" cy="1539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99060</xdr:rowOff>
    </xdr:from>
    <xdr:to>
      <xdr:col>1</xdr:col>
      <xdr:colOff>453037</xdr:colOff>
      <xdr:row>5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0296B1-8823-40D6-8E99-B644E9596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99060"/>
          <a:ext cx="4621177" cy="8991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84114</xdr:colOff>
      <xdr:row>22</xdr:row>
      <xdr:rowOff>81402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56DDF-6A04-4371-8A59-719251327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85714" cy="4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21</xdr:col>
      <xdr:colOff>207924</xdr:colOff>
      <xdr:row>46</xdr:row>
      <xdr:rowOff>125166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3A0835-D92D-442C-A22F-B4F988163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23360"/>
          <a:ext cx="13009524" cy="4514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eckford/AppData/Local/Microsoft/Windows/INetCache/Content.Outlook/TXGES46H/(Updated)%20Diversity%20Dept%20Spend%20Summary%20FY%2019-20%20(P-Car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Y 19-20 Summary"/>
      <sheetName val="Spend by Department"/>
      <sheetName val="Jun Summary Report "/>
      <sheetName val="May Summary Report "/>
      <sheetName val="Apr Summary Report"/>
      <sheetName val="Mar Summary Report"/>
      <sheetName val="Feb Summary Report "/>
      <sheetName val="Jan Summary Report"/>
      <sheetName val="Dec Summary Report"/>
      <sheetName val="Nov Summary Report  "/>
      <sheetName val="Oct Summary Report "/>
      <sheetName val="Sept Summary Report"/>
      <sheetName val="Aug Summary Report "/>
      <sheetName val="July Summary Report"/>
    </sheetNames>
    <sheetDataSet>
      <sheetData sheetId="0" refreshError="1"/>
      <sheetData sheetId="1" refreshError="1"/>
      <sheetData sheetId="2" refreshError="1"/>
      <sheetData sheetId="3">
        <row r="18">
          <cell r="F18">
            <v>0</v>
          </cell>
          <cell r="H18">
            <v>9172.86</v>
          </cell>
        </row>
        <row r="19">
          <cell r="H19">
            <v>27210.84</v>
          </cell>
        </row>
        <row r="20">
          <cell r="F20">
            <v>0</v>
          </cell>
          <cell r="H20">
            <v>3723.38</v>
          </cell>
        </row>
        <row r="21">
          <cell r="F21">
            <v>0</v>
          </cell>
          <cell r="H21">
            <v>84823.5</v>
          </cell>
        </row>
        <row r="22">
          <cell r="F22">
            <v>0</v>
          </cell>
          <cell r="H22">
            <v>3872.77</v>
          </cell>
        </row>
        <row r="23">
          <cell r="F23">
            <v>0</v>
          </cell>
          <cell r="H23">
            <v>216982.09</v>
          </cell>
        </row>
        <row r="24">
          <cell r="H24">
            <v>552.61</v>
          </cell>
        </row>
        <row r="26">
          <cell r="I26" t="e">
            <v>#REF!</v>
          </cell>
          <cell r="J26" t="e">
            <v>#REF!</v>
          </cell>
        </row>
      </sheetData>
      <sheetData sheetId="4">
        <row r="18">
          <cell r="F18">
            <v>0</v>
          </cell>
          <cell r="H18">
            <v>5903.27</v>
          </cell>
        </row>
        <row r="19">
          <cell r="H19">
            <v>4216.0600000000004</v>
          </cell>
        </row>
        <row r="20">
          <cell r="F20">
            <v>0</v>
          </cell>
          <cell r="H20">
            <v>19408.21</v>
          </cell>
        </row>
        <row r="21">
          <cell r="F21">
            <v>0</v>
          </cell>
          <cell r="H21">
            <v>47867.39</v>
          </cell>
        </row>
        <row r="22">
          <cell r="F22">
            <v>0</v>
          </cell>
          <cell r="H22">
            <v>3083.64</v>
          </cell>
        </row>
        <row r="23">
          <cell r="F23">
            <v>0</v>
          </cell>
          <cell r="H23">
            <v>250000.76</v>
          </cell>
        </row>
        <row r="24">
          <cell r="H24">
            <v>4132.49</v>
          </cell>
        </row>
        <row r="26">
          <cell r="I26" t="e">
            <v>#REF!</v>
          </cell>
          <cell r="J26" t="e">
            <v>#REF!</v>
          </cell>
        </row>
      </sheetData>
      <sheetData sheetId="5">
        <row r="18">
          <cell r="F18">
            <v>0</v>
          </cell>
          <cell r="H18">
            <v>20101.5</v>
          </cell>
        </row>
        <row r="19">
          <cell r="H19">
            <v>13858.18</v>
          </cell>
        </row>
        <row r="20">
          <cell r="F20">
            <v>0</v>
          </cell>
          <cell r="H20">
            <v>5757.45</v>
          </cell>
        </row>
        <row r="21">
          <cell r="F21">
            <v>0</v>
          </cell>
          <cell r="H21">
            <v>87003.55</v>
          </cell>
        </row>
        <row r="22">
          <cell r="F22">
            <v>0</v>
          </cell>
          <cell r="H22">
            <v>2072.9499999999998</v>
          </cell>
        </row>
        <row r="23">
          <cell r="F23">
            <v>0</v>
          </cell>
          <cell r="H23">
            <v>197535.23</v>
          </cell>
        </row>
        <row r="24">
          <cell r="H24">
            <v>1212.1300000000001</v>
          </cell>
        </row>
        <row r="26">
          <cell r="I26" t="e">
            <v>#REF!</v>
          </cell>
          <cell r="J26" t="e">
            <v>#REF!</v>
          </cell>
        </row>
      </sheetData>
      <sheetData sheetId="6">
        <row r="18">
          <cell r="F18">
            <v>0</v>
          </cell>
          <cell r="H18">
            <v>7820.2</v>
          </cell>
        </row>
        <row r="19">
          <cell r="H19">
            <v>47265.3</v>
          </cell>
        </row>
        <row r="20">
          <cell r="F20">
            <v>0</v>
          </cell>
          <cell r="H20">
            <v>14779.23</v>
          </cell>
        </row>
        <row r="21">
          <cell r="F21">
            <v>0</v>
          </cell>
          <cell r="H21">
            <v>136062.57999999999</v>
          </cell>
        </row>
        <row r="22">
          <cell r="F22">
            <v>0</v>
          </cell>
          <cell r="H22">
            <v>17523.45</v>
          </cell>
        </row>
        <row r="23">
          <cell r="F23">
            <v>0</v>
          </cell>
          <cell r="H23">
            <v>172111.01</v>
          </cell>
        </row>
        <row r="24">
          <cell r="H24">
            <v>0</v>
          </cell>
        </row>
        <row r="26">
          <cell r="I26" t="e">
            <v>#REF!</v>
          </cell>
          <cell r="J26" t="e">
            <v>#REF!</v>
          </cell>
        </row>
      </sheetData>
      <sheetData sheetId="7">
        <row r="18">
          <cell r="F18">
            <v>0</v>
          </cell>
          <cell r="H18">
            <v>13471.55</v>
          </cell>
        </row>
        <row r="19">
          <cell r="H19">
            <v>81341.27</v>
          </cell>
        </row>
        <row r="20">
          <cell r="F20">
            <v>0</v>
          </cell>
          <cell r="H20">
            <v>19957.09</v>
          </cell>
        </row>
        <row r="21">
          <cell r="F21">
            <v>0</v>
          </cell>
          <cell r="H21">
            <v>196692.65</v>
          </cell>
        </row>
        <row r="22">
          <cell r="F22">
            <v>0</v>
          </cell>
          <cell r="H22">
            <v>17252.03</v>
          </cell>
        </row>
        <row r="23">
          <cell r="F23">
            <v>0</v>
          </cell>
          <cell r="H23">
            <v>103703.84</v>
          </cell>
        </row>
        <row r="24">
          <cell r="H24">
            <v>32181.39</v>
          </cell>
        </row>
        <row r="26">
          <cell r="I26" t="e">
            <v>#REF!</v>
          </cell>
          <cell r="J26" t="e">
            <v>#REF!</v>
          </cell>
        </row>
      </sheetData>
      <sheetData sheetId="8">
        <row r="18">
          <cell r="F18">
            <v>0</v>
          </cell>
          <cell r="H18">
            <v>10884.73</v>
          </cell>
        </row>
        <row r="19">
          <cell r="H19">
            <v>49267.5</v>
          </cell>
        </row>
        <row r="20">
          <cell r="F20">
            <v>0</v>
          </cell>
          <cell r="H20">
            <v>21119.3</v>
          </cell>
        </row>
        <row r="21">
          <cell r="F21">
            <v>0</v>
          </cell>
          <cell r="H21">
            <v>179844.54</v>
          </cell>
        </row>
        <row r="22">
          <cell r="F22">
            <v>0</v>
          </cell>
          <cell r="H22">
            <v>8896.2800000000007</v>
          </cell>
        </row>
        <row r="23">
          <cell r="F23">
            <v>0</v>
          </cell>
          <cell r="H23">
            <v>186735.25</v>
          </cell>
        </row>
        <row r="24">
          <cell r="H24">
            <v>0</v>
          </cell>
        </row>
        <row r="27">
          <cell r="I27" t="e">
            <v>#REF!</v>
          </cell>
          <cell r="J27" t="e">
            <v>#REF!</v>
          </cell>
        </row>
      </sheetData>
      <sheetData sheetId="9">
        <row r="18">
          <cell r="F18">
            <v>0</v>
          </cell>
          <cell r="H18">
            <v>2605.46</v>
          </cell>
        </row>
        <row r="19">
          <cell r="H19">
            <v>22621.99</v>
          </cell>
        </row>
        <row r="20">
          <cell r="F20">
            <v>0</v>
          </cell>
          <cell r="H20">
            <v>9385.67</v>
          </cell>
        </row>
        <row r="21">
          <cell r="F21">
            <v>0</v>
          </cell>
          <cell r="H21">
            <v>116418.72</v>
          </cell>
        </row>
        <row r="22">
          <cell r="F22">
            <v>0</v>
          </cell>
          <cell r="H22">
            <v>6012.16</v>
          </cell>
        </row>
        <row r="23">
          <cell r="F23">
            <v>0</v>
          </cell>
          <cell r="H23">
            <v>89817.02</v>
          </cell>
        </row>
        <row r="24">
          <cell r="H24">
            <v>3685.93</v>
          </cell>
        </row>
        <row r="27">
          <cell r="I27" t="e">
            <v>#REF!</v>
          </cell>
          <cell r="J27" t="e">
            <v>#REF!</v>
          </cell>
        </row>
      </sheetData>
      <sheetData sheetId="10">
        <row r="18">
          <cell r="F18">
            <v>0</v>
          </cell>
          <cell r="H18">
            <v>7072.91</v>
          </cell>
        </row>
        <row r="19">
          <cell r="H19">
            <v>45713.06</v>
          </cell>
        </row>
        <row r="20">
          <cell r="F20">
            <v>0</v>
          </cell>
          <cell r="H20">
            <v>33396.68</v>
          </cell>
        </row>
        <row r="21">
          <cell r="F21">
            <v>0</v>
          </cell>
          <cell r="H21">
            <v>133566.23000000001</v>
          </cell>
        </row>
        <row r="22">
          <cell r="F22">
            <v>0</v>
          </cell>
          <cell r="H22">
            <v>12019.47</v>
          </cell>
        </row>
        <row r="23">
          <cell r="F23">
            <v>0</v>
          </cell>
          <cell r="H23">
            <v>113288.01</v>
          </cell>
        </row>
        <row r="24">
          <cell r="H24">
            <v>5305.87</v>
          </cell>
        </row>
        <row r="26">
          <cell r="I26" t="e">
            <v>#REF!</v>
          </cell>
          <cell r="J26" t="e">
            <v>#REF!</v>
          </cell>
        </row>
      </sheetData>
      <sheetData sheetId="11">
        <row r="18">
          <cell r="F18">
            <v>0</v>
          </cell>
          <cell r="H18">
            <v>11611.26</v>
          </cell>
        </row>
        <row r="19">
          <cell r="H19">
            <v>49304.3</v>
          </cell>
        </row>
        <row r="20">
          <cell r="F20">
            <v>0</v>
          </cell>
          <cell r="H20">
            <v>43266.66</v>
          </cell>
        </row>
        <row r="21">
          <cell r="F21">
            <v>0</v>
          </cell>
          <cell r="H21">
            <v>155257.16</v>
          </cell>
        </row>
        <row r="22">
          <cell r="F22">
            <v>0</v>
          </cell>
          <cell r="H22">
            <v>11848.93</v>
          </cell>
        </row>
        <row r="23">
          <cell r="F23">
            <v>0</v>
          </cell>
          <cell r="H23">
            <v>164294.62</v>
          </cell>
        </row>
        <row r="24">
          <cell r="H24">
            <v>1271.71</v>
          </cell>
        </row>
        <row r="26">
          <cell r="I26" t="e">
            <v>#REF!</v>
          </cell>
          <cell r="J26" t="e">
            <v>#REF!</v>
          </cell>
        </row>
      </sheetData>
      <sheetData sheetId="12">
        <row r="18">
          <cell r="F18">
            <v>0</v>
          </cell>
          <cell r="H18">
            <v>6719.15</v>
          </cell>
        </row>
        <row r="19">
          <cell r="H19">
            <v>40030.07</v>
          </cell>
        </row>
        <row r="20">
          <cell r="F20">
            <v>0</v>
          </cell>
          <cell r="H20">
            <v>38214.49</v>
          </cell>
        </row>
        <row r="21">
          <cell r="F21">
            <v>0</v>
          </cell>
          <cell r="H21">
            <v>118506.07</v>
          </cell>
        </row>
        <row r="22">
          <cell r="F22">
            <v>0</v>
          </cell>
          <cell r="H22">
            <v>7473.07</v>
          </cell>
        </row>
        <row r="23">
          <cell r="F23">
            <v>0</v>
          </cell>
          <cell r="H23">
            <v>159188.72</v>
          </cell>
        </row>
        <row r="24">
          <cell r="H24">
            <v>4260.18</v>
          </cell>
        </row>
        <row r="26">
          <cell r="I26" t="e">
            <v>#REF!</v>
          </cell>
          <cell r="J26" t="e">
            <v>#REF!</v>
          </cell>
        </row>
      </sheetData>
      <sheetData sheetId="13">
        <row r="18">
          <cell r="F18">
            <v>0</v>
          </cell>
          <cell r="H18">
            <v>5950.69</v>
          </cell>
        </row>
        <row r="19">
          <cell r="H19">
            <v>31581.58</v>
          </cell>
        </row>
        <row r="20">
          <cell r="F20">
            <v>0</v>
          </cell>
          <cell r="H20">
            <v>23194.84</v>
          </cell>
        </row>
        <row r="21">
          <cell r="F21">
            <v>0</v>
          </cell>
          <cell r="H21">
            <v>151440.49</v>
          </cell>
        </row>
        <row r="22">
          <cell r="F22">
            <v>0</v>
          </cell>
          <cell r="H22">
            <v>15550.59</v>
          </cell>
        </row>
        <row r="23">
          <cell r="F23">
            <v>0</v>
          </cell>
          <cell r="H23">
            <v>297655.07</v>
          </cell>
        </row>
        <row r="24">
          <cell r="H24">
            <v>4450.08</v>
          </cell>
        </row>
        <row r="26">
          <cell r="I26" t="e">
            <v>#REF!</v>
          </cell>
          <cell r="J26" t="e">
            <v>#REF!</v>
          </cell>
        </row>
      </sheetData>
      <sheetData sheetId="14">
        <row r="18">
          <cell r="F18">
            <v>0</v>
          </cell>
          <cell r="H18">
            <v>9938.1299999999992</v>
          </cell>
        </row>
        <row r="19">
          <cell r="H19">
            <v>35999.129999999997</v>
          </cell>
        </row>
        <row r="20">
          <cell r="F20">
            <v>0</v>
          </cell>
          <cell r="H20">
            <v>12573.59</v>
          </cell>
        </row>
        <row r="21">
          <cell r="F21">
            <v>0</v>
          </cell>
          <cell r="H21">
            <v>118287.37</v>
          </cell>
        </row>
        <row r="22">
          <cell r="F22">
            <v>0</v>
          </cell>
          <cell r="H22">
            <v>9336.07</v>
          </cell>
        </row>
        <row r="23">
          <cell r="F23">
            <v>0</v>
          </cell>
          <cell r="H23">
            <v>259666.09</v>
          </cell>
        </row>
        <row r="24">
          <cell r="H24">
            <v>5248.12</v>
          </cell>
        </row>
        <row r="26">
          <cell r="I26">
            <v>0</v>
          </cell>
          <cell r="J26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Nic Marshall" id="{025303E1-65F6-418B-9393-496A64166F5E}" userId="S::NicMarshall@rrsimmons.com::ea3bf751-3c94-4f16-b880-c060f5cac74d" providerId="AD"/>
</personList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rbeckford/Documents/FY21-22/Q1/OSD%20SPEND%20REPORTS/Q1%202021%20Diversity%20Data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106/Downloads/SUSFlorida%20usf%202024-10-23T1335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537.412693287035" createdVersion="7" refreshedVersion="7" minRefreshableVersion="3" recordCount="521" xr:uid="{00000000-000A-0000-FFFF-FFFF00000000}">
  <cacheSource type="worksheet">
    <worksheetSource ref="A1:C522" sheet="Q1 Spend By Dept-AP &amp; P-Card" r:id="rId2"/>
  </cacheSource>
  <cacheFields count="3">
    <cacheField name="Usf Department Description" numFmtId="0">
      <sharedItems count="269">
        <s v="SERVICES AND INFRASTRUCTURE"/>
        <s v="SAR ADMINISTRATIVE SERVICES"/>
        <s v="DEPARTMENT OF PEDIATRICS"/>
        <s v="UNIV COMMUNICATIONS &amp; MARKETNG"/>
        <s v="MAINTENANCE"/>
        <s v="HOUSING &amp; RESIDENTIAL ED"/>
        <s v="HEART INST - CORE"/>
        <s v="COMPARATIVE MEDICINE"/>
        <s v="CBCS DEAN'S OFFICE"/>
        <s v="IT TECH FEE"/>
        <s v="TTO - TECHNOLOGY TRANSFER OFF"/>
        <s v="HEALTH INFORMATICS INSTITUTE"/>
        <s v="STP STUDENT LIFE"/>
        <s v="MOLECULAR PHARM &amp; PHYSIOLOGY"/>
        <s v="HSC SHARED STUDENT SERVICES"/>
        <s v="HEART INST - MOLE PHARM PHYS"/>
        <s v="FOOTBALL"/>
        <s v="COLLEGE OF MED STUDENT AFFAIRS"/>
        <s v="COLLEGE OF NURSING"/>
        <s v="CIVIL &amp; ENVIRONMENTAL ENGR"/>
        <s v="STP MAINTENANCE"/>
        <s v="COPH OSHA EDUCATION CENTER"/>
        <s v="MOLECULAR MEDICINE"/>
        <s v="CELL MOLECULAR &amp; MICRO BIOLGY"/>
        <s v="CHEMISTRY"/>
        <s v="CHEMICAL &amp; BIOMEDICAL ENGNRNG"/>
        <s v="VP ADMINISTRATIVE SERVICES"/>
        <s v="SAR SCIENCE AND MATH DEAN"/>
        <s v="EQUIPMENT ROOM"/>
        <s v="DEPT OF INTERNAL MED"/>
        <s v="ENGINEERING I-4 CORRIDOR"/>
        <s v="SAR GROUNDS"/>
        <s v="CAMPUS RECREATION"/>
        <s v="TURF MAINTENANCE"/>
        <s v="SAR CAMPUS COMPUTING &amp; MEDIA"/>
        <s v="CLASSROOM AND AV ENGINEERING"/>
        <s v="COLLEGE COUNCILS"/>
        <s v="FLORIDA INST OF OCEANOGRAPHY"/>
        <s v="USF ALZHEIMERS INSTITUTE"/>
        <s v="STUDENT DISABILITY SERVICES"/>
        <s v="PARKING AND TRANSPORTATION SVC"/>
        <s v="INTEGRATIVE BIOLOGY"/>
        <s v="CFS APPLIED RESEARCH &amp; EDU"/>
        <s v="PERSONALIZED MED &amp; GENOMICS"/>
        <s v="WOMEN'S GOLF"/>
        <s v="INSTITUTE FOR SCHOOL REFORM"/>
        <s v="ICA SPORTS MEDICINE"/>
        <s v="COPH OFFICE OF THE DEAN"/>
        <s v="WOMEN'S BASKETBALL"/>
        <s v="HSC OPERATIONS &amp; FAC OFFICE"/>
        <s v="FLA CTR FOR INSTR COMPUTING"/>
        <s v="CONSTRUCTION PROJECT"/>
        <s v="OFFICE OF THE PRESIDENT"/>
        <s v="USF GENOMICS"/>
        <s v="SAR ACADEMIC SUPPORT"/>
        <s v="INED CORP TRNG PRO ED"/>
        <s v="NSI - MOLE MEDICINE"/>
        <s v="PSYCHOLOGY"/>
        <s v="BASEBALL"/>
        <s v="INFO SYSTEMS &amp; DECISION SCIENC"/>
        <s v="MARINE SCIENCE"/>
        <s v="OFFICE OF VETERAN SUCCESS"/>
        <s v="FLORIDA HEALTH INFO CENTER"/>
        <s v="KEY SHOP"/>
        <s v="GEOSCIENCES"/>
        <s v="SPIRIT GROUPS"/>
        <s v="INST OF APPLIED ENGINEERING"/>
        <s v="NEUROSCIENCES CTR FOR AGING"/>
        <s v="MEDICAL ENGINEERING"/>
        <s v="MEN'S SOCCER"/>
        <s v="STP ARTS AND SCIENCES - DEAN"/>
        <s v="MECHANICAL ENGINEERING"/>
        <s v="COMM SCIENCES &amp; DISORDERS"/>
        <s v="ATHLETIC FACILITY"/>
        <s v="CFS CHILD AND FAMILY BEH HLTH"/>
        <s v="ICA EVENT MANAGEMENT"/>
        <s v="UNIVERSITY BANK CARD CHARGES"/>
        <s v="GROUNDS"/>
        <s v="SG BRANCHES AND AGENCIES"/>
        <s v="HEART INST - SURGERY"/>
        <s v="SCHOOL OF AGING STUDIES"/>
        <s v="CLEAN ENERGY RESEARCH CENTER"/>
        <s v="RESEARCH &amp; SCHOLARSHIP"/>
        <s v="DEPT OF NEUROLOGY"/>
        <s v="COLLEGE OF MED DEAN'S OFFICE"/>
        <s v="UNIV LIB RESOURCES"/>
        <s v="CFS RIGHTPATH RESEARCH CENTER"/>
        <s v="UNIVERSITY POLICE"/>
        <s v="UTILITIES"/>
        <s v="MULTICULTURAL AFFAIRS"/>
        <s v="CENTER FOR GHIDR"/>
        <s v="EDUCATIONAL LAB"/>
        <s v="PATHOLOGY &amp; CELL BIOLOGY"/>
        <s v="MARSHALL STUDENT CENTER"/>
        <s v="STUDENT HEALTH SERVICES"/>
        <s v="STP SPECIAL EDUCATION"/>
        <s v="VEHICLE"/>
        <s v="CTR FOR URBAN TRANSPORTATION"/>
        <s v="TEACHING AND LEARNING"/>
        <s v="STP GROUNDS"/>
        <s v="COTA SCHOOL OF THEATRE"/>
        <s v="SOCIOLOGY"/>
        <s v="DEPARTMENT OF PSYCHIATRY"/>
        <s v="MEN'S GOLF"/>
        <s v="STP FINANCIAL AID"/>
        <s v="PH INTERDISCPLINARY RES AND ED"/>
        <s v="COTA SCHOOL OF MUSIC"/>
        <s v="SUNCOAST GERONTOLOGY"/>
        <s v="STP PSYCHOLOGY"/>
        <s v="BUSINESS AND ADMINISTRATIVE"/>
        <s v="UNIVERSITY CONTROLLERS OFFICE"/>
        <s v="PHYSICS"/>
        <s v="RESEARCH ENTERPRISE"/>
        <s v="STP CUSTODIAL"/>
        <s v="HEART INST - CARDIOLOGY"/>
        <s v="SOCIAL WORK"/>
        <s v="UPWARD BOUND"/>
        <s v="EDUCATIONAL AND PSYCHOLOGICAL"/>
        <s v="DERMATOLOGY"/>
        <s v="DEPARTMENT OF SURGERY"/>
        <s v="PHYSICIAN'S ASSISTANT DEPT"/>
        <s v="REHABILITATION COUNSELING"/>
        <s v="ELECTRICAL ENGINEERING"/>
        <s v="VP RESEARCH"/>
        <s v="STP REGIONAL CHANCELLOR"/>
        <s v="ANTHROPOLOGY"/>
        <s v="SG STUDENT ORGANIZATIONS"/>
        <s v="SMALL BUSINESS DEVELOP CENTER"/>
        <s v="ADMISSIONS"/>
        <s v="STP STUDENT AFFAIRS ADMIN"/>
        <s v="STUDENT SUCCESS"/>
        <s v="STUDENT CONDUCT"/>
        <s v="STP PUBLIC SAFETY"/>
        <s v="SAR SARASOTA/MANATEE CEO"/>
        <s v="STP PROSPECTIVE STUD OUTREACH"/>
        <s v="STP ENROLLMENT MANAGEMENT"/>
        <s v="SOFTBALL"/>
        <s v="STP STUDENT SERVICES"/>
        <s v="RESIDENTIAL EDUCATION"/>
        <s v="WOMEN'S TENNIS"/>
        <s v="SAR POSTAL SERVICES"/>
        <s v="HUMAN RESOURCES"/>
        <s v="COM DIABETES CENTER"/>
        <s v="MASS COMMUNICATIONS"/>
        <s v="REGISTRAR'S OFFICE"/>
        <s v="CTR FOR STUDENT INVOLVEMENT"/>
        <s v="HUMANITIES INSTITUTE"/>
        <s v="STUDENT OUTREACH &amp; SUPPORT"/>
        <s v="OFFICE OF DECISION SUPPORT"/>
        <s v="CTR FOR RESEVALASSMNT&amp;MEASRE"/>
        <s v="CRIMINOLOGY"/>
        <s v="STP GEN. ACCOUNTING OFFICE"/>
        <s v="PATEL COLL OF GLOBAL SUSTAIN"/>
        <s v="INST ADV STUDY CULTURE AND ENV"/>
        <s v="COLLEGE OF PHARMACY DEAN'S OFF"/>
        <s v="BUSINESS ADMIN - DEAN'S OFFICE"/>
        <s v="GRADUATE STUDIES"/>
        <s v="SAR INSTITUTIONAL RESEARCH"/>
        <s v="HSC LIBRARY"/>
        <s v="STP COE DEANS OFFICE"/>
        <s v="UNIV LIB DEANS OFFICE"/>
        <s v="CENTRAL ADMINISTRATIVE"/>
        <s v="HEALTH TECH FEE"/>
        <s v="STUDENT FEES"/>
        <s v="DATA CENTER OPERATIONS"/>
        <s v="RESEARCH COMPUTING SERVICES"/>
        <s v="MCOM CURRICULAR AFFAIRS"/>
        <s v="SPORTS INFORMATION"/>
        <s v="STP LIBRARY"/>
        <s v="COTA SCHOOL OF ART&amp;ART HISTORY"/>
        <s v="STUDENT SUPPORT SERVICES"/>
        <s v="IT - UMSA CONVENIENCE"/>
        <s v="STP COMPASS"/>
        <s v="RESEARCH FUNDED"/>
        <s v="FEDERAL LOAN"/>
        <s v="MHLP MENTAL HEALTH LAW POLICY"/>
        <s v="STP ACADEMIC AFFAIRS"/>
        <s v="AREA HEALTH EDUCATION CENTER"/>
        <s v="FL CENTER FOR CYBERSECURITY"/>
        <s v="WOMEN'S SOCCER"/>
        <s v="DEPT OF OB/GYN"/>
        <s v="OFFICE OF GENERAL COUNSEL"/>
        <s v="SOLUTIONS DEVELOPMENT"/>
        <s v="NETWORK"/>
        <s v="INSTITUTIONAL LOAN"/>
        <s v="NSI - PSYCHIATRY"/>
        <s v="STP COMMUNICATION AND MKTG"/>
        <s v="ARTS AND SCIENCES - DEAN"/>
        <s v="SAR SCHOOL OF HOTEL/RESTAURANT"/>
        <s v="WUSF-FM"/>
        <s v="EXECUTIVE EDUCATION PROGRAM"/>
        <s v="ENGR COMMUNICATIONS &amp; MARKETNG"/>
        <s v="ENVIRONMENTAL HEALTH &amp; SAFETY"/>
        <s v="ICA MARKETING &amp; PROMOTIONS"/>
        <s v="IT COMMUNICATIONS"/>
        <s v="TAMPA WIDE COSTS"/>
        <s v="HONORS COLLEGE"/>
        <s v="INFRASTRUCTURE SERVICES"/>
        <s v="USFRI TECHNOLOGY INCUBATOR"/>
        <s v="WOMEN'S VOLLEYBALL"/>
        <s v="STP FACILITIES SERVICES"/>
        <s v="ATHLETIC TRAINING PROGRAM"/>
        <s v="SAR STUDENT AFFAIRS"/>
        <s v="CENTER FOR MICRO ELECTRONICS"/>
        <s v="STP BISHOP CENTER"/>
        <s v="DEPT OF OPHTHALMOLOGY"/>
        <s v="MEN'S BASKETBALL"/>
        <s v="DAVID C ANCHIN CENTER"/>
        <s v="SAR PUBLIC SAFETY"/>
        <s v="UNDERGRADUATE STUDIES"/>
        <s v="ENGINEERING DEVELOPMENT"/>
        <s v="CENTER FOR STUDENT WELL-BEING"/>
        <s v="LAWTON &amp; RHEA CHILES CENTER"/>
        <s v="COLLEGE OF MED FACULTY AFFAIRS"/>
        <s v="SAR STUDENT SERVICES"/>
        <s v="SAR COE DEANS OFFICE"/>
        <s v="SAR ADV AND PUBLIC AFFAIRS"/>
        <s v="COM COMM ENGAGEMENT"/>
        <s v="COLLEGE OF MEDICINE ADMISSIONS"/>
        <s v="COLL OF PHARMACY STD'T AFFAIRS"/>
        <s v="SAR GLOBAL ENGAGEMENT"/>
        <s v="COE SAS UNDERGRADUATE ADVISING"/>
        <s v="STP COUNSELING CENTER"/>
        <s v="STP CTR FOR CIVIC ENGAGEMENT"/>
        <s v="COE DEAN'S OFFICE"/>
        <s v="IT - SOLUTIONS DEVELOPMENT"/>
        <s v="VOICE AND TELEPHONE"/>
        <s v="BUILDING SERVICES"/>
        <s v="FM ADMINISTRATION"/>
        <s v="FINANCIAL AID"/>
        <s v="COM OFFICE OF RESEARCH"/>
        <s v="NEW STUDENT CONNECTIONS"/>
        <s v="STP PARKING SERVICES"/>
        <s v="DIV OF RESEARCH COMPLIANCE"/>
        <s v="COMMUNICATIONS AND MARKETING"/>
        <s v="FL INSTITUTE OF GOVERNMENT"/>
        <s v="DEPT OF PHARMACEUTICAL SCIENCE"/>
        <s v="PHYSICAL THERAPY"/>
        <s v="PLANNING"/>
        <s v="DOCTORATE IN BUSINESS ADMIN"/>
        <s v="STRENGTH &amp; CONDITIONING"/>
        <s v="STP INTEGRATIVE BIOLOGY"/>
        <s v="STP ADMINISTRATION &amp; FINANCE"/>
        <s v="RESOURCE MANAGEMENT ANALYSIS"/>
        <s v="LOGISTICS AND SOURCING"/>
        <s v="HEART INST - INTERNAL MEDICINE"/>
        <s v="WOMEN'S TRACK/CROSS COUNTRY"/>
        <s v="STP BUSINESS ADM - DEAN OFFICE"/>
        <s v="ENHANCING U"/>
        <s v="COTA PRODUCTION"/>
        <s v="SAR JUDY GENSHAFT HONORS COLL"/>
        <s v="ENGLISH"/>
        <s v="STP CHEMISTRY"/>
        <s v="STP FAMILY STUDIES CENTER"/>
        <s v="ICA BOX OFFICE"/>
        <s v="ACADEMIC SUCCESS CENTER"/>
        <s v="ASST. VP DEAN OF STUDENTS"/>
        <s v="INED TESTING SERVICES"/>
        <s v="INED MULTIMEDIA INNOVATN TEAM"/>
        <s v="ENGINEERING RESEARCH"/>
        <s v="POST OFFICE"/>
        <s v="WORLD LANGUAGES"/>
        <s v="UNIV LIB RESEARCH AND INSTRUC"/>
        <s v="SAR LIBRARY"/>
        <s v="GRADUATE ADVISING"/>
        <s v="DEPT. OF PHARMACY PRACTICE"/>
        <s v="DEPT CHILD AND FAMILY STUDIES"/>
        <s v="GRADUATE EDUCATION"/>
        <s v="EMERGENCY MANAGEMENT"/>
      </sharedItems>
    </cacheField>
    <cacheField name="Usf Total Spend" numFmtId="167">
      <sharedItems containsSemiMixedTypes="0" containsString="0" containsNumber="1" minValue="-139.94" maxValue="134513.41"/>
    </cacheField>
    <cacheField name="Month" numFmtId="0">
      <sharedItems count="3">
        <s v="July"/>
        <s v="August"/>
        <s v="Sep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ck Bowser" refreshedDate="45588.567797800926" createdVersion="8" refreshedVersion="8" minRefreshableVersion="3" recordCount="475" xr:uid="{F4C3E444-3338-4450-9F18-60D6FC929D97}">
  <cacheSource type="worksheet">
    <worksheetSource ref="A1:C476" sheet="sheet1" r:id="rId2"/>
  </cacheSource>
  <cacheFields count="3">
    <cacheField name="Usf Supplier Parent Name" numFmtId="0">
      <sharedItems count="469">
        <s v="A D MORGAN CORP"/>
        <s v="INFINITY BIO INC"/>
        <s v="WILSON MANAGEMENT CO"/>
        <s v="WORLD WIDE TECHNOLOGIES INC"/>
        <s v="AUTOMATION STRATEGY &amp; PERFORMANCE INC"/>
        <s v="A.P. FISKE CPA P.A."/>
        <s v="CORPORATE INTERIORS INC"/>
        <s v="PLACEBASED MEDIA LLC"/>
        <s v="SMILEY S AUDIO VISUAL INC"/>
        <s v="B FRANK STUDIO LLC"/>
        <s v="GDA ENVIRONMENTAL INC"/>
        <s v="ADVANCED CABLE CONNECTION INC"/>
        <s v="NUJAK COMPANIES INC"/>
        <s v="DUMBARTON SECURITY SERVICES"/>
        <s v="TIERRA INC"/>
        <s v="BENCHPRO INC"/>
        <s v="SARANAC GLOVE"/>
        <s v="FORESIGHT CONSTRUCTION GROUP INC"/>
        <s v="WENSTROM COMMUNICATIONS INC"/>
        <s v="MCS OF TAMPA INC"/>
        <s v="INTERIOR FUSION LLC"/>
        <s v="PAT V. MACK INC"/>
        <s v="AMSIMPKINS &amp; ASSOCIATES"/>
        <s v="PHASETECH SPECTROSCOPY INC"/>
        <s v="LONG &amp; ASSOCIATES ARCHITECTS ENGINEERS INC"/>
        <s v="BRAILSFORD &amp; DUNLAVEY"/>
        <s v="FEDERAL CONTRACTS CORP"/>
        <s v="MONARCH AIR GROUP LLC"/>
        <s v="PALLAS ADVISORS LLC"/>
        <s v="SINNOTT WOLACH TECHNOLOGY GROUP INC"/>
        <s v="APPLIED CONCEPTS INC"/>
        <s v="INFOREADY CORP"/>
        <s v="BLACK IN MARINE SCIENCE"/>
        <s v="INDEPENDENT LIVING INC"/>
        <s v="BUILD CLINICAL LLC"/>
        <s v="T-SOLUTIONS CORP"/>
        <s v="THE SMART SPOT INC"/>
        <s v="HAN S LASER CORP"/>
        <s v="TECHNOLOGY MANAGEMENT CORP"/>
        <s v="PRECISION SIDEWALK SAFETY CORP"/>
        <s v="AAA RESTORATION &amp; BUILDERS LLC"/>
        <s v="CHILDREN S DEVELOPMENT FIRST CORP"/>
        <s v="CROWN BATH HOLDINGS LLC"/>
        <s v="SCARLET COMPUTING SOLUTIONS LLC"/>
        <s v="ANUVISION TECHNOLOGIES INC"/>
        <s v="SUL &amp; ASSOCIATES INTERNATIONAL"/>
        <s v="AECERN LLC"/>
        <s v="AD INSTRUMENTS"/>
        <s v="A CHANGE IN LATITUDE CONSULTING LLC"/>
        <s v="CAMPUSESP"/>
        <s v="ENGINEERING MATRIX INC"/>
        <s v="ALIMAK GROUP USA INC"/>
        <s v="PFG VENTURES LP"/>
        <s v="SCIENS BUILDING SOLUTIONS LLC"/>
        <s v="PIRATE MARKETING"/>
        <s v="UNLIMITED PEDIATRIC THERAPY"/>
        <s v="DOUGLAS PADS &amp; SPORTS INC"/>
        <s v="JUDITH NORIEGA INC"/>
        <s v="PROFILE LLC"/>
        <s v="ALL ABOUT KIDS LLC"/>
        <s v="KYRA SOLUTIONS INC"/>
        <s v="8K INC"/>
        <s v="POWERLOGICS INC"/>
        <s v="BACKBONE INTEGRATIONS LLC"/>
        <s v="INTEUM CO LLC"/>
        <s v="APPLIED SCIENCES CONSULTING INC"/>
        <s v="WORKSCAPES"/>
        <s v="FEDERAL EASTERN INTERNATIONAL INC"/>
        <s v="TALLYEAST PROPERTIES LLC"/>
        <s v="HUDL"/>
        <s v="EDUCATION FOUNDATION OF SARASOTA COUNTY"/>
        <s v="SYNTHEGO CORP"/>
        <s v="AWNCLEAN USA INC"/>
        <s v="THE HAPPY KARMA CO"/>
        <s v="VISTRA COMMUNICATIONS LLC"/>
        <s v="BELLE2BELLE ENTERPRISES LLC"/>
        <s v="FELDMAN &amp; ERGAS SOLUTIONS LLC"/>
        <s v="4TH FLOOR CREATIVE LLC"/>
        <s v="NEIE MEDICAL WASTE SERVICES LLC"/>
        <s v="DIVERSIFIED BUSINESS MACHINES"/>
        <s v="ASHBERRY ACQUISITION CO"/>
        <s v="PRESTON D COOK"/>
        <s v="SCYSEC LLC"/>
        <s v="RAD WEAR INC"/>
        <s v="GRIFFIN SERVICE CORP"/>
        <s v="GSA SECURITY INC"/>
        <s v="GMI OPCO LLC"/>
        <s v="YUTZY TREE SERVICE INC"/>
        <s v="ALKALI SCIENTIFIC LLC"/>
        <s v="HILTON WORLDWIDE"/>
        <s v="1642 PRODUCTIONS LLC"/>
        <s v="EDVISION CORP"/>
        <s v="PERMANENT SOFTWARE GROUP OPERATIONS LLC"/>
        <s v="BOTFACTORY INC"/>
        <s v="GATORMOTO UTILITY VEHICLES &amp; MORE LLC"/>
        <s v="SUNFISH INC"/>
        <s v="PRIORITY MARINE CONSTRUCTION LLC"/>
        <s v="OVERWATCH OT LLC"/>
        <s v="MONIC.AI LLC"/>
        <s v="RADIANT WINDOWS INC"/>
        <s v="DOVETAIL THERAPIES PLLC"/>
        <s v="WALKWAY RESTORATION INC"/>
        <s v="POD LLC"/>
        <s v="PHARMACAL RESEARCH LABORATORY"/>
        <s v="TAMPA BAY AWNING LLC"/>
        <s v="MCMULLEN OIL CO INC"/>
        <s v="AIRE MASTERS INC"/>
        <s v="OLYMPIC CASE CO"/>
        <s v="RENKER EICH PARKS ARCHITECTS"/>
        <s v="SOUKKALA CONTRACTING LLC"/>
        <s v="NORTHGATE LIMITED INC"/>
        <s v="GENESEE SCIENTIFIC CORP"/>
        <s v="BUCKEYE INTERNATIONAL INC"/>
        <s v="CHRIS HENRY PHOTOS LLC"/>
        <s v="EMPLOYMENT SCREENING ALLIANCE LLC"/>
        <s v="GULF COAST COMMERCIAL FLOORING"/>
        <s v="CONTRACT FURNITURE INC"/>
        <s v="CHAMELEON CUSTOM SOLUTIONS"/>
        <s v="LARES CONSULTING LLC"/>
        <s v="MARRIOTT INTERNATIONAL INC"/>
        <s v="CAROLINA BIOLOGICAL SUPPLY CO"/>
        <s v="CATERING BY THE FAMILY"/>
        <s v="ELEARNING PRODUCTIONS CORP"/>
        <s v="ORION ELECTRIC VEHICLES LLC"/>
        <s v="GRAPHIC BUSINESS SOLUTIONS"/>
        <s v="DEBRA WARD"/>
        <s v="SLO SAIL &amp; CANVAS"/>
        <s v="VERS�A DIAGNOSTICS LLC"/>
        <s v="GOLDS MANAGEMENT LLC"/>
        <s v="OONA JOHNSEN LANDSCAPE ARCHITECTURE LLC"/>
        <s v="MALTEK SOLUTIONS LLC"/>
        <s v="VETAMAC INC"/>
        <s v="MACKWORTH-GROUP LLC"/>
        <s v="CYBHER ALLY CYBERSECURITY SOLUTIONS LLC"/>
        <s v="TAG UP"/>
        <s v="DEWESOFT LLC"/>
        <s v="JAMES RICE"/>
        <s v="DYETS INC"/>
        <s v="BIORECLAMATION IVT"/>
        <s v="TACONIC BIOSCIENCES INC"/>
        <s v="MAGNOLIA CONSULTING LLC"/>
        <s v="BLUEVISHNU INC"/>
        <s v="KENT ADHESIVE PRODUCT CO"/>
        <s v="UFP CONSULTANTS LLC"/>
        <s v="SEAFLOOR SYSTEMS INC"/>
        <s v="BIENALI PROMOTIONS LLC"/>
        <s v="PRINT NW"/>
        <s v="FUHR SOFTWARE INC"/>
        <s v="KLD ENTERPRISES LLC"/>
        <s v="TALLAWAH CYBER LLC"/>
        <s v="NITV FEDERAL SERVICES LLC"/>
        <s v="DIONNE VICTORIA STUDIOS INC"/>
        <s v="CLUB COLORS BUYER LLC"/>
        <s v="SCHIFINO LEE INC"/>
        <s v="PARISI &amp; VENTURINI CORP"/>
        <s v="ANTHONY S TAMPA BAY PRESSURE WASHING LL"/>
        <s v="DEVELOPMENT CUBED SOFTWARE INC"/>
        <s v="FLEET PRODUCTS INC"/>
        <s v="ANCARE CORP"/>
        <s v="PHOTOSHELTER INC"/>
        <s v="EZCATERANGELOS DELI C"/>
        <s v="ELITE EVENTS &amp; RENTALS"/>
        <s v="MM MARKING &amp; ID PRODUCTS"/>
        <s v="ZEPHYR LOCK LLC"/>
        <s v="JUGO PROJECTS LLC"/>
        <s v="SOS AGENCY"/>
        <s v="THE DOHENY GROUP LLC"/>
        <s v="HEALTHCARE TECHNOLOGY EQUIPMENT SERVICE"/>
        <s v="SALSBURY INDUSTRIES"/>
        <s v="EWE DEMAND INC"/>
        <s v="PHOENIX LIDAR SYSTEMS LLC"/>
        <s v="SILVER LAKE RESEARCH CORP"/>
        <s v="SCIENCELL RESEARCH LABS INC"/>
        <s v="BIO-SERV"/>
        <s v="925 N. LIME LLC"/>
        <s v="LATITUDE TWENTY-SEVEN PROPERTIES LLC"/>
        <s v="PAPA JOHNS PIZZA"/>
        <s v="TESTFORCE USA INC"/>
        <s v="ENVIRONMENTAL GRAPHICS INC"/>
        <s v="ARETE SOLUTIONS DIRECT LLC"/>
        <s v="SUPERIOR SPEECH THERAPY SERVICES LLC"/>
        <s v="MARITIME PROF TRAINING"/>
        <s v="JANET V. GORDON-FOURNIER"/>
        <s v="MANCI GRAPHICS CORP"/>
        <s v="TREESPADE SERVICES &amp; TREE FARM INC"/>
        <s v="LAW OFFICES OF ROBERT A SCHUERGER CO LPA"/>
        <s v="AMERICAN INSTITUTE OF BIOLOGICAL SCIENCE"/>
        <s v="TRACE KINGHAM INC"/>
        <s v="AO NORTH AMERICA INC"/>
        <s v="EVAN SMITH"/>
        <s v="DESHLER DIAGNOSTICS"/>
        <s v="MICRO OPTICS OF FLORIDA INC"/>
        <s v="ROBERT HALF INTERNATIONAL INC"/>
        <s v="JARDINE ASSOCIATES"/>
        <s v="TRI-C CLUB SUPPLY INC"/>
        <s v="KEYPOINT LTD."/>
        <s v="LAMBDA INC"/>
        <s v="EXCALIBUR PATHOLOGY INC"/>
        <s v="AED SUPERSTORE"/>
        <s v="GILMAN GEAR"/>
        <s v="PERFORMANCE PSYCHOLOGY GROUP LLC"/>
        <s v="VOLTAIR CONSULTING ENGINEERS INC"/>
        <s v="TROPEX PLANT SALES LEASING MAINTENANCE"/>
        <s v="SOLUTION ONE MARITIME LLC"/>
        <s v="MN ASSOCIATES INC"/>
        <s v="ST PETERSBURG GROUP"/>
        <s v="CSRHUB LLC"/>
        <s v="ADVANCED ENVIRONMENTAL LABS INC"/>
        <s v="LAVANDERA ELECTRIC CO"/>
        <s v="ASSOCIATED PRINTING"/>
        <s v="BERKSHIRE ASSOCIATES INC"/>
        <s v="KEMTECH AMERICA INC"/>
        <s v="DYNASTY MARINE ASSOCIATE"/>
        <s v="POSITIVELY U INC"/>
        <s v="SIVCO INC"/>
        <s v="MEDIARIGHT LLC"/>
        <s v="DRAGO GENERAL CONTRACTING"/>
        <s v="SGM ENGINEERING INC"/>
        <s v="ELECTRO BATTERY"/>
        <s v="SAVOYA"/>
        <s v="GUY BROWN LLC"/>
        <s v="COX FIRE PROTECTION INC"/>
        <s v="SARAH K BIGELOW"/>
        <s v="HEADHUNTER INC"/>
        <s v="WHY�D YOU STOP ME"/>
        <s v="MATPHIL TECHNOLOGIES INC"/>
        <s v="U.S. JANITORIAL REPAIR INC"/>
        <s v="DIATOME US JOINT VENTURE"/>
        <s v="EXECUCOACH360"/>
        <s v="SOL DAVIS PRINTING INC"/>
        <s v="APPLIED STEMCELL INC"/>
        <s v="ELECTRON MICROSCOPY SCIENCES"/>
        <s v="VIDMAN BARBER LLC"/>
        <s v="EZCATERVILLA ITALIAN"/>
        <s v="ROYAL EDGER &amp; MOWER CO I"/>
        <s v="INSTITUTE FOR GLOBAL ENVIRONMENTAL STRAT"/>
        <s v="ASSOCIATES IN EMERGENCY MEDICAL EDUCATIO"/>
        <s v="INNOVATIVE RESEARCH OF AMERICA"/>
        <s v="GENTARGET INC"/>
        <s v="JIMALITA TILLMAN CONSULTING"/>
        <s v="ASK-ASSOCIATES SHARING KNOWLEDGE"/>
        <s v="BISHOP STEIN &amp; ASSOCIATES P.R. INC"/>
        <s v="JENNIFER LYNN CURRENCE"/>
        <s v="AVANTI POLAR LIPIDS INC"/>
        <s v="JESSIE TRICE COMMUNITY HEALTH SYSTEM IN"/>
        <s v="EWING IRRIGATION PRODUCTS INC"/>
        <s v="BROOKES PUBLISHING"/>
        <s v="STARFINITY LLC"/>
        <s v="SAXON GILMORE &amp; CARRAWAY P.A."/>
        <s v="THE BARRYMORE HOTEL TAMPA RIVERWALK"/>
        <s v="BLUE ROOSTER INC"/>
        <s v="BLACK DOG INC"/>
        <s v="TEXAS MEASUREMENTS INC"/>
        <s v="BOECKELER INSTRUMENTS INC"/>
        <s v="SUPPLYHOUSE.COM"/>
        <s v="MACFREEMAN LLC"/>
        <s v="REAL BALANCE GLOBAL WELLNESS SERVICES LLC"/>
        <s v="ERS BIOMEDICAL SERVICE"/>
        <s v="DIAGENODE INC"/>
        <s v="PUKKA INC"/>
        <s v="HILL MANUFACTURING"/>
        <s v="HYATT CORP"/>
        <s v="RINUART LLC"/>
        <s v="MUTHEN &amp; MUTHEN"/>
        <s v="COASTAL SERVICE &amp; SUPPLY INC"/>
        <s v="ASHLEY WISE THERAPY LLC"/>
        <s v="INTERCONTINENTAL HOTELS GROUP"/>
        <s v="ATHLETIC TRAINER SOLUTIONS INC"/>
        <s v="SOLINCO LLC"/>
        <s v="MORNINGSTAR WELLNESS PLLC"/>
        <s v="LEXICON GRANTS LLC"/>
        <s v="SWANK MOTION PICTURES INC"/>
        <s v="ADMIN PROF CONFERENCE"/>
        <s v="OXYGEN RESCUE CARE CENTERS OF AMERICA"/>
        <s v="APEX OFFICE PRODUCTS INC"/>
        <s v="WEST COAST NETTING INC"/>
        <s v="VELMEX INC"/>
        <s v="MARITIME PROF TRAIN"/>
        <s v="JS ARTHUR INC"/>
        <s v="ANGELIKA KRUG PHOTOGRAPHY"/>
        <s v="EQUITY ARTS &amp; SCIENCES"/>
        <s v="KEYS CONSULTING FIRM"/>
        <s v="ACADEMIC RESEARCH FUNDING STRATEGIES LLC"/>
        <s v="STELLAR SCIENTIFIC"/>
        <s v="ASHBERRY WATER CONDITIONING"/>
        <s v="COCA COLA BOTTLING CO"/>
        <s v="ESCOT BUS LINES LLC"/>
        <s v="CONCOURSE HOTEL"/>
        <s v="FLORIDA SENTINEL BULLETIN"/>
        <s v="ANYPROMO INC"/>
        <s v="TRUMEDICAL SOLUTIONS"/>
        <s v="GUARDIAN CYBER LLC"/>
        <s v="EZCATERCHRONIC TACOS"/>
        <s v="FAST SIGNS"/>
        <s v="EINSTEIN BROS BAGELS"/>
        <s v="CLINICAL SOLUTIONS MEDICAL TRAINING"/>
        <s v="AMERICAN INTERIORS INC"/>
        <s v="CUBE SERVICES INC"/>
        <s v="SHERI DELUDOS &amp; ASSOCIATES INC"/>
        <s v="REBEKAH J MOONEY"/>
        <s v="TRU HEART PHOTO LLC"/>
        <s v="TROPICAL NATURE INC"/>
        <s v="CREATIVE BIOMART INC"/>
        <s v="HEAD S FLAGS INC"/>
        <s v="ROBERT TODD MORRISON"/>
        <s v="MPS ENGINEERING INC"/>
        <s v="MARATHON GARBAGE SERVICE INC"/>
        <s v="AUTOMATED BUILDING CONTROL SYSTEMS INC"/>
        <s v="THOMAS A. CAMERA"/>
        <s v="LAPPERT DRONES &amp; TECHNOLOGIES LLC"/>
        <s v="OHC ENVIRONMENTAL ENGINEERING INC"/>
        <s v="BETHYL LABS INC"/>
        <s v="FIVE STAR PIZZA"/>
        <s v="CALL-EM-ALL"/>
        <s v="EDUWEB CONFERENCE"/>
        <s v="REX AIR"/>
        <s v="BITLY.COM"/>
        <s v="LAMINATOR.COM"/>
        <s v="ACKEEM SALMON ART LLC"/>
        <s v="AMANDA APPLEGATE"/>
        <s v="LKT LABS"/>
        <s v="VANGUARD MANUFACTURING INC"/>
        <s v="JAMESTOWN DISTRIBUTORS"/>
        <s v="ISOTROPIC NETWORKS INC"/>
        <s v="STANFORD RESEARCH SYSTEMS INC"/>
        <s v="OSI HARDWARE INC"/>
        <s v="ALARM &amp; COMMUNICATION SYSTEMS INC"/>
        <s v="THOMAS WATER PURIFICATION LLC"/>
        <s v="THE GALLERY STUDIOS"/>
        <s v="GOLDEN OPENINGS"/>
        <s v="AIRLIE"/>
        <s v="FOLKMANIS INC"/>
        <s v="NEUTEC GROUP INC"/>
        <s v="NEXT DAY SIGNS"/>
        <s v="BULLDOG BIO"/>
        <s v="FICKS MUSIC LLC"/>
        <s v="CARLA STOVER MENTAL HEALTH INC"/>
        <s v="FRANCES LUCAS CONSULTING LLC"/>
        <s v="EFFUSIVE SERVICES LLC"/>
        <s v="WEST COAST NETTING I"/>
        <s v="L-S INDUSTRIES INC"/>
        <s v="AK CONFERENCE REGISTRAR"/>
        <s v="INSTRUMENTDEPOT.COM"/>
        <s v="TROPEX PLANT SERVICES"/>
        <s v="CHICK-FIL-A"/>
        <s v="PROPERTY MAINTENANCE UNLIMITED INC"/>
        <s v="TEAM MEDIC SOLUTIONS LLC"/>
        <s v="APPROVED OPTICS"/>
        <s v="FLORIDA INDUSTRIAL PRODUCTS"/>
        <s v="WILLIAM THOMAS DUGARD JR"/>
        <s v="BUSINESS VALUATION RES"/>
        <s v="HICKEYS MUSIC CENTER"/>
        <s v="BIOWORLD"/>
        <s v="QUALITY LOGO PRODUCTS INC"/>
        <s v="FITNESS LOGIC"/>
        <s v="STOELTING CO"/>
        <s v="EZREGISTER"/>
        <s v="JET REPORTING INC"/>
        <s v="MAZZAROS ITALIAN MARKET"/>
        <s v="WALLERS POWER EQUIPMENT"/>
        <s v="CABLELYTICS LLC"/>
        <s v="TOTAL NIL LLC"/>
        <s v="NORTH AMERICAN BUSINESS P"/>
        <s v="GUARANTEED RADIATORS OF TAMPA"/>
        <s v="NOREGON SYSTEMS INC"/>
        <s v="BIOSTAT INC"/>
        <s v="THE CAMPBELL HOUSE"/>
        <s v="FREIGHTCENTER  INC"/>
        <s v="IALEFI"/>
        <s v="B H BUNN CO"/>
        <s v="GODADDY INC"/>
        <s v="THOMAS &amp; LOCICERO PL"/>
        <s v="CORPORATE CASUALS - 2"/>
        <s v="AD SURGICAL"/>
        <s v="RODENTPRO COM LLC"/>
        <s v="GELT VISION INC"/>
        <s v="RYAN ANDES INC"/>
        <s v="VENTANA SYSTEMS INC"/>
        <s v="JOEY LYE OLY LLC"/>
        <s v="WILLIE CARRINGTON"/>
        <s v="MAGNA PUBLICATIONS"/>
        <s v="SEA TOW SERVICES INTERNATIONAL INC"/>
        <s v="VETAMAC.COM"/>
        <s v="CELL BIOLABS INC"/>
        <s v="TECHSMITH CORP"/>
        <s v="ANNOUNCEMENT CONVERTERS"/>
        <s v="CAESARS ENTERTAINMENT CORPORATION"/>
        <s v="GRAVIC INC"/>
        <s v="STANDARD GOLF CO"/>
        <s v="THOMAS SCIENTIFIC INC"/>
        <s v="KYOTO KAGAKU"/>
        <s v="1000BULBS.COM"/>
        <s v="AVANTI CO"/>
        <s v="HEMOSTAT LABRATORIES INC"/>
        <s v="FLORIDA TRANSPORTATION SYSTEMS INC"/>
        <s v="CARDS &amp; POCKETS"/>
        <s v="C2 INC"/>
        <s v="VIAGEN BIOTECH INC"/>
        <s v="AVIAN TECHNOLOGIES LLC"/>
        <s v="GT DISTRIBUTORS INC"/>
        <s v="ELLEN PADER PHD"/>
        <s v="MEMPHIS NET &amp; TWINE CO"/>
        <s v="ROCKLAND IMMUNOCHEMICALS INC"/>
        <s v="NATIONAL TRAFFIC SIGNS INC"/>
        <s v="GLOBAL PROFESSIONAL SEARCH"/>
        <s v="ATHENS RESEARCH &amp; TECHNOLOGY INC"/>
        <s v="SAMAMED HOME IMPROVEMENTS LLC"/>
        <s v="CHEVRON CORPORATION"/>
        <s v="MIDFLORIDA ARMORED &amp; ATM SERVICE"/>
        <s v="ARTNET PRO INC"/>
        <s v="ATC COMMUNICATIONS"/>
        <s v="PROCARE SOFTWARE"/>
        <s v="MEDCHEMEXPRESS LLC"/>
        <s v="TANNER PAINT CO - FL"/>
        <s v="MAKINGCOSMETICS INC"/>
        <s v="THE GAVEL STORE"/>
        <s v="FORESTRY SUPPLIERS"/>
        <s v="KALOS INC"/>
        <s v="JOE S ART TIME LLC"/>
        <s v="APPOINTMENT-PLUS STORMSOU"/>
        <s v="SCL HOLDINGS INC"/>
        <s v="EB SOLVING THE CAMPUS"/>
        <s v="AMERICA S MOST RELIABLE MOVERS INC"/>
        <s v="MINI CIRCUITS"/>
        <s v="ABSOLUTE QUALITY INTERPRETING SERVICES"/>
        <s v="SOCIETY FOR HISTORICAL"/>
        <s v="GENHUNTER CORP"/>
        <s v="NEW FAITH FREE METHODIST CHURCH INC"/>
        <s v="MACKAY COMMUNICATIONS"/>
        <s v="GAUMARD SCIENTIFIC"/>
        <s v="COMMON GROUND RESEARCH NETWORKS"/>
        <s v="EDUWHERE-KEIKA VENTURES"/>
        <s v="PYGRAPHICS"/>
        <s v="CROWN AWARDS INC"/>
        <s v="FLINN SCIENTIFIC INC"/>
        <s v="ACCELA CHEMBIO INC"/>
        <s v="GREENVELOPE.COM"/>
        <s v="MAGRITEK INC"/>
        <s v="EXPRESS PCB LLC"/>
        <s v="7-ELEVEN"/>
        <s v="DOMINOS PIZZA"/>
        <s v="BIO MEDICAL INSTRUMENTS INC"/>
        <s v="FOUNDATION OF OCPS INC"/>
        <s v="A1 SHREDDING &amp; RECYCLING INC"/>
        <s v="DATABLAZE LLC"/>
        <s v="THE SCIENTIFIC CONSULTING"/>
        <s v="TCC COMPANY"/>
        <s v="MATTEK CORP"/>
        <s v="TANGO CARD"/>
        <s v="CIC"/>
        <s v="LIBERATED SYNDICATION"/>
        <s v="BAKER CREEK HEIRLOOM SEED"/>
        <s v="SPOONFLOWER INC"/>
        <s v="PINELLAS FASTENER"/>
        <s v="TARGET CORP"/>
        <s v="MARCIVE INC"/>
        <s v="DUNNS RIVER ISLANDS CAFE"/>
        <s v="PIPETTE SUPPLIES INC"/>
        <s v="SUNOCO INC"/>
        <s v="NC QUICKSTOP"/>
        <s v="TALAS"/>
        <s v="ROYAL DUTCH SHELL PLC"/>
        <s v="VALAIR VALET PARKING"/>
        <s v="PR DISTRIBUTORS"/>
        <s v="ORLANDO LATIN MARKET INC"/>
        <s v="ACE HARDWARE"/>
        <s v="EASYKEYS.COM"/>
        <s v="TOLLFREEFORWARDING.COM"/>
        <s v="CCI GETAROOM.COM"/>
      </sharedItems>
    </cacheField>
    <cacheField name="Diversity Diversity Code Description 1" numFmtId="0">
      <sharedItems count="10">
        <s v="AMERICAN WOMEN CERTIFIED"/>
        <s v="SMALL BUSINESS (FEDERAL NON-8A FIRM)"/>
        <s v="AMERICAN WOMAN NON-CERTIFIED"/>
        <s v="AFRICAN AMERICAN NON-CERTIFIED"/>
        <s v="VETERAN OWNED"/>
        <s v="HISPANIC AMERICAN NON-CERTIFIED"/>
        <s v="NATIVE AMERICAN NON-CERTIFIED"/>
        <s v="ASIAN AMERICAN NON-CERTIFIED"/>
        <s v="HISPANIC AMERICAN CERTIFIED"/>
        <s v="AFRICAN AMERICAN CERTIFIED"/>
      </sharedItems>
    </cacheField>
    <cacheField name="Usf Total Spend" numFmtId="167">
      <sharedItems containsSemiMixedTypes="0" containsString="0" containsNumber="1" minValue="-1155.01" maxValue="1972385.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1">
  <r>
    <x v="0"/>
    <n v="93072.89"/>
    <x v="0"/>
  </r>
  <r>
    <x v="1"/>
    <n v="56954.64"/>
    <x v="0"/>
  </r>
  <r>
    <x v="2"/>
    <n v="44026.6"/>
    <x v="0"/>
  </r>
  <r>
    <x v="3"/>
    <n v="42087"/>
    <x v="0"/>
  </r>
  <r>
    <x v="4"/>
    <n v="37093.800000000003"/>
    <x v="0"/>
  </r>
  <r>
    <x v="5"/>
    <n v="34139.279999999999"/>
    <x v="0"/>
  </r>
  <r>
    <x v="6"/>
    <n v="33047"/>
    <x v="0"/>
  </r>
  <r>
    <x v="7"/>
    <n v="32873.599999999999"/>
    <x v="0"/>
  </r>
  <r>
    <x v="8"/>
    <n v="28036.82"/>
    <x v="0"/>
  </r>
  <r>
    <x v="9"/>
    <n v="26691.1"/>
    <x v="0"/>
  </r>
  <r>
    <x v="10"/>
    <n v="25652.86"/>
    <x v="0"/>
  </r>
  <r>
    <x v="11"/>
    <n v="24757.5"/>
    <x v="0"/>
  </r>
  <r>
    <x v="12"/>
    <n v="23200.84"/>
    <x v="0"/>
  </r>
  <r>
    <x v="13"/>
    <n v="21892.84"/>
    <x v="0"/>
  </r>
  <r>
    <x v="14"/>
    <n v="21500"/>
    <x v="0"/>
  </r>
  <r>
    <x v="15"/>
    <n v="20883.169999999998"/>
    <x v="0"/>
  </r>
  <r>
    <x v="16"/>
    <n v="20335.27"/>
    <x v="0"/>
  </r>
  <r>
    <x v="17"/>
    <n v="16926.05"/>
    <x v="0"/>
  </r>
  <r>
    <x v="18"/>
    <n v="13455.33"/>
    <x v="0"/>
  </r>
  <r>
    <x v="19"/>
    <n v="12169"/>
    <x v="0"/>
  </r>
  <r>
    <x v="20"/>
    <n v="9994.4699999999993"/>
    <x v="0"/>
  </r>
  <r>
    <x v="21"/>
    <n v="8089.78"/>
    <x v="0"/>
  </r>
  <r>
    <x v="22"/>
    <n v="7774.51"/>
    <x v="0"/>
  </r>
  <r>
    <x v="23"/>
    <n v="7392.88"/>
    <x v="0"/>
  </r>
  <r>
    <x v="24"/>
    <n v="7278.75"/>
    <x v="0"/>
  </r>
  <r>
    <x v="25"/>
    <n v="7028.85"/>
    <x v="0"/>
  </r>
  <r>
    <x v="26"/>
    <n v="6782"/>
    <x v="0"/>
  </r>
  <r>
    <x v="27"/>
    <n v="5975.65"/>
    <x v="0"/>
  </r>
  <r>
    <x v="28"/>
    <n v="4994.13"/>
    <x v="0"/>
  </r>
  <r>
    <x v="29"/>
    <n v="4873.0600000000004"/>
    <x v="0"/>
  </r>
  <r>
    <x v="30"/>
    <n v="4862.3900000000003"/>
    <x v="0"/>
  </r>
  <r>
    <x v="31"/>
    <n v="4539.6000000000004"/>
    <x v="0"/>
  </r>
  <r>
    <x v="32"/>
    <n v="4443.1400000000003"/>
    <x v="0"/>
  </r>
  <r>
    <x v="33"/>
    <n v="4025.7"/>
    <x v="0"/>
  </r>
  <r>
    <x v="34"/>
    <n v="3985.83"/>
    <x v="0"/>
  </r>
  <r>
    <x v="35"/>
    <n v="3949.21"/>
    <x v="0"/>
  </r>
  <r>
    <x v="36"/>
    <n v="3948.44"/>
    <x v="0"/>
  </r>
  <r>
    <x v="37"/>
    <n v="3942.08"/>
    <x v="0"/>
  </r>
  <r>
    <x v="38"/>
    <n v="3548.69"/>
    <x v="0"/>
  </r>
  <r>
    <x v="39"/>
    <n v="3431.29"/>
    <x v="0"/>
  </r>
  <r>
    <x v="40"/>
    <n v="3387.72"/>
    <x v="0"/>
  </r>
  <r>
    <x v="41"/>
    <n v="3321.16"/>
    <x v="0"/>
  </r>
  <r>
    <x v="42"/>
    <n v="3210.99"/>
    <x v="0"/>
  </r>
  <r>
    <x v="43"/>
    <n v="3185"/>
    <x v="0"/>
  </r>
  <r>
    <x v="44"/>
    <n v="3160"/>
    <x v="0"/>
  </r>
  <r>
    <x v="45"/>
    <n v="2825.77"/>
    <x v="0"/>
  </r>
  <r>
    <x v="46"/>
    <n v="2677.98"/>
    <x v="0"/>
  </r>
  <r>
    <x v="47"/>
    <n v="2500"/>
    <x v="0"/>
  </r>
  <r>
    <x v="48"/>
    <n v="2451.13"/>
    <x v="0"/>
  </r>
  <r>
    <x v="49"/>
    <n v="2389.02"/>
    <x v="0"/>
  </r>
  <r>
    <x v="50"/>
    <n v="2358.81"/>
    <x v="0"/>
  </r>
  <r>
    <x v="51"/>
    <n v="2222.5300000000002"/>
    <x v="0"/>
  </r>
  <r>
    <x v="52"/>
    <n v="2213.5"/>
    <x v="0"/>
  </r>
  <r>
    <x v="53"/>
    <n v="2120"/>
    <x v="0"/>
  </r>
  <r>
    <x v="54"/>
    <n v="1910"/>
    <x v="0"/>
  </r>
  <r>
    <x v="55"/>
    <n v="1851.75"/>
    <x v="0"/>
  </r>
  <r>
    <x v="56"/>
    <n v="1816.27"/>
    <x v="0"/>
  </r>
  <r>
    <x v="57"/>
    <n v="1747.5"/>
    <x v="0"/>
  </r>
  <r>
    <x v="58"/>
    <n v="1699.49"/>
    <x v="0"/>
  </r>
  <r>
    <x v="59"/>
    <n v="1632.2"/>
    <x v="0"/>
  </r>
  <r>
    <x v="60"/>
    <n v="1553.13"/>
    <x v="0"/>
  </r>
  <r>
    <x v="61"/>
    <n v="1510.32"/>
    <x v="0"/>
  </r>
  <r>
    <x v="62"/>
    <n v="1500"/>
    <x v="0"/>
  </r>
  <r>
    <x v="63"/>
    <n v="1485"/>
    <x v="0"/>
  </r>
  <r>
    <x v="64"/>
    <n v="1479.34"/>
    <x v="0"/>
  </r>
  <r>
    <x v="65"/>
    <n v="1426.68"/>
    <x v="0"/>
  </r>
  <r>
    <x v="66"/>
    <n v="1399.84"/>
    <x v="0"/>
  </r>
  <r>
    <x v="67"/>
    <n v="1348"/>
    <x v="0"/>
  </r>
  <r>
    <x v="68"/>
    <n v="1283.21"/>
    <x v="0"/>
  </r>
  <r>
    <x v="69"/>
    <n v="1268.24"/>
    <x v="0"/>
  </r>
  <r>
    <x v="70"/>
    <n v="1232.82"/>
    <x v="0"/>
  </r>
  <r>
    <x v="71"/>
    <n v="1216.08"/>
    <x v="0"/>
  </r>
  <r>
    <x v="72"/>
    <n v="1154.81"/>
    <x v="0"/>
  </r>
  <r>
    <x v="73"/>
    <n v="1061.18"/>
    <x v="0"/>
  </r>
  <r>
    <x v="74"/>
    <n v="1025"/>
    <x v="0"/>
  </r>
  <r>
    <x v="75"/>
    <n v="980.58"/>
    <x v="0"/>
  </r>
  <r>
    <x v="76"/>
    <n v="907.75"/>
    <x v="0"/>
  </r>
  <r>
    <x v="77"/>
    <n v="841.25"/>
    <x v="0"/>
  </r>
  <r>
    <x v="78"/>
    <n v="839.99"/>
    <x v="0"/>
  </r>
  <r>
    <x v="79"/>
    <n v="828.18"/>
    <x v="0"/>
  </r>
  <r>
    <x v="80"/>
    <n v="806.25"/>
    <x v="0"/>
  </r>
  <r>
    <x v="81"/>
    <n v="754.15"/>
    <x v="0"/>
  </r>
  <r>
    <x v="82"/>
    <n v="708"/>
    <x v="0"/>
  </r>
  <r>
    <x v="83"/>
    <n v="635"/>
    <x v="0"/>
  </r>
  <r>
    <x v="84"/>
    <n v="633.15"/>
    <x v="0"/>
  </r>
  <r>
    <x v="85"/>
    <n v="631.16"/>
    <x v="0"/>
  </r>
  <r>
    <x v="86"/>
    <n v="617.95000000000005"/>
    <x v="0"/>
  </r>
  <r>
    <x v="87"/>
    <n v="583.63"/>
    <x v="0"/>
  </r>
  <r>
    <x v="88"/>
    <n v="582"/>
    <x v="0"/>
  </r>
  <r>
    <x v="89"/>
    <n v="577.37"/>
    <x v="0"/>
  </r>
  <r>
    <x v="90"/>
    <n v="563.1"/>
    <x v="0"/>
  </r>
  <r>
    <x v="91"/>
    <n v="558.54"/>
    <x v="0"/>
  </r>
  <r>
    <x v="92"/>
    <n v="516"/>
    <x v="0"/>
  </r>
  <r>
    <x v="93"/>
    <n v="442.4"/>
    <x v="0"/>
  </r>
  <r>
    <x v="94"/>
    <n v="441"/>
    <x v="0"/>
  </r>
  <r>
    <x v="95"/>
    <n v="437.91"/>
    <x v="0"/>
  </r>
  <r>
    <x v="96"/>
    <n v="435"/>
    <x v="0"/>
  </r>
  <r>
    <x v="97"/>
    <n v="427.78"/>
    <x v="0"/>
  </r>
  <r>
    <x v="98"/>
    <n v="411.14"/>
    <x v="0"/>
  </r>
  <r>
    <x v="99"/>
    <n v="406.22"/>
    <x v="0"/>
  </r>
  <r>
    <x v="100"/>
    <n v="393"/>
    <x v="0"/>
  </r>
  <r>
    <x v="101"/>
    <n v="363.75"/>
    <x v="0"/>
  </r>
  <r>
    <x v="102"/>
    <n v="346.48"/>
    <x v="0"/>
  </r>
  <r>
    <x v="103"/>
    <n v="339"/>
    <x v="0"/>
  </r>
  <r>
    <x v="104"/>
    <n v="330"/>
    <x v="0"/>
  </r>
  <r>
    <x v="105"/>
    <n v="329"/>
    <x v="0"/>
  </r>
  <r>
    <x v="106"/>
    <n v="316.8"/>
    <x v="0"/>
  </r>
  <r>
    <x v="107"/>
    <n v="310"/>
    <x v="0"/>
  </r>
  <r>
    <x v="108"/>
    <n v="301.25"/>
    <x v="0"/>
  </r>
  <r>
    <x v="109"/>
    <n v="301"/>
    <x v="0"/>
  </r>
  <r>
    <x v="110"/>
    <n v="299"/>
    <x v="0"/>
  </r>
  <r>
    <x v="111"/>
    <n v="295.99"/>
    <x v="0"/>
  </r>
  <r>
    <x v="112"/>
    <n v="295"/>
    <x v="0"/>
  </r>
  <r>
    <x v="113"/>
    <n v="293.89"/>
    <x v="0"/>
  </r>
  <r>
    <x v="114"/>
    <n v="279.8"/>
    <x v="0"/>
  </r>
  <r>
    <x v="115"/>
    <n v="275"/>
    <x v="0"/>
  </r>
  <r>
    <x v="116"/>
    <n v="253"/>
    <x v="0"/>
  </r>
  <r>
    <x v="117"/>
    <n v="234.99"/>
    <x v="0"/>
  </r>
  <r>
    <x v="118"/>
    <n v="198"/>
    <x v="0"/>
  </r>
  <r>
    <x v="119"/>
    <n v="185"/>
    <x v="0"/>
  </r>
  <r>
    <x v="120"/>
    <n v="180.3"/>
    <x v="0"/>
  </r>
  <r>
    <x v="121"/>
    <n v="179.99"/>
    <x v="0"/>
  </r>
  <r>
    <x v="122"/>
    <n v="172.11"/>
    <x v="0"/>
  </r>
  <r>
    <x v="123"/>
    <n v="169.61"/>
    <x v="0"/>
  </r>
  <r>
    <x v="124"/>
    <n v="144.47999999999999"/>
    <x v="0"/>
  </r>
  <r>
    <x v="125"/>
    <n v="142.88"/>
    <x v="0"/>
  </r>
  <r>
    <x v="126"/>
    <n v="132"/>
    <x v="0"/>
  </r>
  <r>
    <x v="127"/>
    <n v="123.9"/>
    <x v="0"/>
  </r>
  <r>
    <x v="128"/>
    <n v="117.8"/>
    <x v="0"/>
  </r>
  <r>
    <x v="129"/>
    <n v="103"/>
    <x v="0"/>
  </r>
  <r>
    <x v="130"/>
    <n v="80.680000000000007"/>
    <x v="0"/>
  </r>
  <r>
    <x v="131"/>
    <n v="80.599999999999994"/>
    <x v="0"/>
  </r>
  <r>
    <x v="132"/>
    <n v="75"/>
    <x v="0"/>
  </r>
  <r>
    <x v="133"/>
    <n v="74.83"/>
    <x v="0"/>
  </r>
  <r>
    <x v="134"/>
    <n v="74.150000000000006"/>
    <x v="0"/>
  </r>
  <r>
    <x v="135"/>
    <n v="74.150000000000006"/>
    <x v="0"/>
  </r>
  <r>
    <x v="136"/>
    <n v="69.75"/>
    <x v="0"/>
  </r>
  <r>
    <x v="137"/>
    <n v="66"/>
    <x v="0"/>
  </r>
  <r>
    <x v="138"/>
    <n v="65.209999999999994"/>
    <x v="0"/>
  </r>
  <r>
    <x v="139"/>
    <n v="64.400000000000006"/>
    <x v="0"/>
  </r>
  <r>
    <x v="140"/>
    <n v="61.05"/>
    <x v="0"/>
  </r>
  <r>
    <x v="141"/>
    <n v="53.52"/>
    <x v="0"/>
  </r>
  <r>
    <x v="142"/>
    <n v="53.22"/>
    <x v="0"/>
  </r>
  <r>
    <x v="143"/>
    <n v="52.81"/>
    <x v="0"/>
  </r>
  <r>
    <x v="144"/>
    <n v="49.55"/>
    <x v="0"/>
  </r>
  <r>
    <x v="145"/>
    <n v="46"/>
    <x v="0"/>
  </r>
  <r>
    <x v="146"/>
    <n v="42.34"/>
    <x v="0"/>
  </r>
  <r>
    <x v="147"/>
    <n v="40.409999999999997"/>
    <x v="0"/>
  </r>
  <r>
    <x v="148"/>
    <n v="39.94"/>
    <x v="0"/>
  </r>
  <r>
    <x v="149"/>
    <n v="36"/>
    <x v="0"/>
  </r>
  <r>
    <x v="150"/>
    <n v="30"/>
    <x v="0"/>
  </r>
  <r>
    <x v="151"/>
    <n v="30"/>
    <x v="0"/>
  </r>
  <r>
    <x v="152"/>
    <n v="27.8"/>
    <x v="0"/>
  </r>
  <r>
    <x v="153"/>
    <n v="18.91"/>
    <x v="0"/>
  </r>
  <r>
    <x v="154"/>
    <n v="15.14"/>
    <x v="0"/>
  </r>
  <r>
    <x v="155"/>
    <n v="15.14"/>
    <x v="0"/>
  </r>
  <r>
    <x v="156"/>
    <n v="8.94"/>
    <x v="0"/>
  </r>
  <r>
    <x v="157"/>
    <n v="8.94"/>
    <x v="0"/>
  </r>
  <r>
    <x v="158"/>
    <n v="8.94"/>
    <x v="0"/>
  </r>
  <r>
    <x v="159"/>
    <n v="8.94"/>
    <x v="0"/>
  </r>
  <r>
    <x v="160"/>
    <n v="-123.47"/>
    <x v="0"/>
  </r>
  <r>
    <x v="97"/>
    <n v="110247.4"/>
    <x v="1"/>
  </r>
  <r>
    <x v="37"/>
    <n v="67757.460000000006"/>
    <x v="1"/>
  </r>
  <r>
    <x v="7"/>
    <n v="51511.21"/>
    <x v="1"/>
  </r>
  <r>
    <x v="161"/>
    <n v="50400"/>
    <x v="1"/>
  </r>
  <r>
    <x v="0"/>
    <n v="28807.16"/>
    <x v="1"/>
  </r>
  <r>
    <x v="51"/>
    <n v="25656"/>
    <x v="1"/>
  </r>
  <r>
    <x v="23"/>
    <n v="23734.73"/>
    <x v="1"/>
  </r>
  <r>
    <x v="26"/>
    <n v="20522"/>
    <x v="1"/>
  </r>
  <r>
    <x v="162"/>
    <n v="19000.05"/>
    <x v="1"/>
  </r>
  <r>
    <x v="90"/>
    <n v="17262.87"/>
    <x v="1"/>
  </r>
  <r>
    <x v="5"/>
    <n v="15852.34"/>
    <x v="1"/>
  </r>
  <r>
    <x v="16"/>
    <n v="13684.24"/>
    <x v="1"/>
  </r>
  <r>
    <x v="101"/>
    <n v="12800"/>
    <x v="1"/>
  </r>
  <r>
    <x v="163"/>
    <n v="12138.13"/>
    <x v="1"/>
  </r>
  <r>
    <x v="88"/>
    <n v="11491.69"/>
    <x v="1"/>
  </r>
  <r>
    <x v="164"/>
    <n v="11237.02"/>
    <x v="1"/>
  </r>
  <r>
    <x v="49"/>
    <n v="10556.7"/>
    <x v="1"/>
  </r>
  <r>
    <x v="135"/>
    <n v="10200"/>
    <x v="1"/>
  </r>
  <r>
    <x v="29"/>
    <n v="9877.26"/>
    <x v="1"/>
  </r>
  <r>
    <x v="165"/>
    <n v="9708.42"/>
    <x v="1"/>
  </r>
  <r>
    <x v="62"/>
    <n v="8276.7800000000007"/>
    <x v="1"/>
  </r>
  <r>
    <x v="40"/>
    <n v="8191.94"/>
    <x v="1"/>
  </r>
  <r>
    <x v="66"/>
    <n v="7482.33"/>
    <x v="1"/>
  </r>
  <r>
    <x v="42"/>
    <n v="7161.27"/>
    <x v="1"/>
  </r>
  <r>
    <x v="166"/>
    <n v="6499.95"/>
    <x v="1"/>
  </r>
  <r>
    <x v="167"/>
    <n v="6499"/>
    <x v="1"/>
  </r>
  <r>
    <x v="9"/>
    <n v="6104.01"/>
    <x v="1"/>
  </r>
  <r>
    <x v="13"/>
    <n v="5945.12"/>
    <x v="1"/>
  </r>
  <r>
    <x v="168"/>
    <n v="5785.28"/>
    <x v="1"/>
  </r>
  <r>
    <x v="17"/>
    <n v="5254.05"/>
    <x v="1"/>
  </r>
  <r>
    <x v="38"/>
    <n v="4613.71"/>
    <x v="1"/>
  </r>
  <r>
    <x v="20"/>
    <n v="4441.0200000000004"/>
    <x v="1"/>
  </r>
  <r>
    <x v="169"/>
    <n v="4418.71"/>
    <x v="1"/>
  </r>
  <r>
    <x v="2"/>
    <n v="4202"/>
    <x v="1"/>
  </r>
  <r>
    <x v="22"/>
    <n v="4078.99"/>
    <x v="1"/>
  </r>
  <r>
    <x v="123"/>
    <n v="4066.38"/>
    <x v="1"/>
  </r>
  <r>
    <x v="60"/>
    <n v="4023.51"/>
    <x v="1"/>
  </r>
  <r>
    <x v="170"/>
    <n v="4000"/>
    <x v="1"/>
  </r>
  <r>
    <x v="171"/>
    <n v="3399"/>
    <x v="1"/>
  </r>
  <r>
    <x v="12"/>
    <n v="2855.26"/>
    <x v="1"/>
  </r>
  <r>
    <x v="25"/>
    <n v="2807.82"/>
    <x v="1"/>
  </r>
  <r>
    <x v="172"/>
    <n v="2649.6"/>
    <x v="1"/>
  </r>
  <r>
    <x v="46"/>
    <n v="2422.3000000000002"/>
    <x v="1"/>
  </r>
  <r>
    <x v="173"/>
    <n v="2354"/>
    <x v="1"/>
  </r>
  <r>
    <x v="145"/>
    <n v="2322.85"/>
    <x v="1"/>
  </r>
  <r>
    <x v="174"/>
    <n v="2237.12"/>
    <x v="1"/>
  </r>
  <r>
    <x v="32"/>
    <n v="2181.1799999999998"/>
    <x v="1"/>
  </r>
  <r>
    <x v="1"/>
    <n v="2144.7800000000002"/>
    <x v="1"/>
  </r>
  <r>
    <x v="95"/>
    <n v="1924.65"/>
    <x v="1"/>
  </r>
  <r>
    <x v="130"/>
    <n v="1916.24"/>
    <x v="1"/>
  </r>
  <r>
    <x v="175"/>
    <n v="1878.75"/>
    <x v="1"/>
  </r>
  <r>
    <x v="39"/>
    <n v="1855.82"/>
    <x v="1"/>
  </r>
  <r>
    <x v="45"/>
    <n v="1787.07"/>
    <x v="1"/>
  </r>
  <r>
    <x v="72"/>
    <n v="1743.38"/>
    <x v="1"/>
  </r>
  <r>
    <x v="73"/>
    <n v="1713.34"/>
    <x v="1"/>
  </r>
  <r>
    <x v="56"/>
    <n v="1655.92"/>
    <x v="1"/>
  </r>
  <r>
    <x v="41"/>
    <n v="1637.02"/>
    <x v="1"/>
  </r>
  <r>
    <x v="176"/>
    <n v="1612.5"/>
    <x v="1"/>
  </r>
  <r>
    <x v="177"/>
    <n v="1577.54"/>
    <x v="1"/>
  </r>
  <r>
    <x v="87"/>
    <n v="1567.93"/>
    <x v="1"/>
  </r>
  <r>
    <x v="127"/>
    <n v="1529"/>
    <x v="1"/>
  </r>
  <r>
    <x v="178"/>
    <n v="1470"/>
    <x v="1"/>
  </r>
  <r>
    <x v="4"/>
    <n v="1440"/>
    <x v="1"/>
  </r>
  <r>
    <x v="96"/>
    <n v="1435.86"/>
    <x v="1"/>
  </r>
  <r>
    <x v="24"/>
    <n v="1416.02"/>
    <x v="1"/>
  </r>
  <r>
    <x v="119"/>
    <n v="1312.02"/>
    <x v="1"/>
  </r>
  <r>
    <x v="179"/>
    <n v="1276.1500000000001"/>
    <x v="1"/>
  </r>
  <r>
    <x v="80"/>
    <n v="1266.25"/>
    <x v="1"/>
  </r>
  <r>
    <x v="78"/>
    <n v="1182.57"/>
    <x v="1"/>
  </r>
  <r>
    <x v="180"/>
    <n v="1009.4"/>
    <x v="1"/>
  </r>
  <r>
    <x v="138"/>
    <n v="985.92"/>
    <x v="1"/>
  </r>
  <r>
    <x v="181"/>
    <n v="974"/>
    <x v="1"/>
  </r>
  <r>
    <x v="64"/>
    <n v="928.31"/>
    <x v="1"/>
  </r>
  <r>
    <x v="69"/>
    <n v="911.44"/>
    <x v="1"/>
  </r>
  <r>
    <x v="182"/>
    <n v="907.5"/>
    <x v="1"/>
  </r>
  <r>
    <x v="159"/>
    <n v="890.1"/>
    <x v="1"/>
  </r>
  <r>
    <x v="183"/>
    <n v="865.58"/>
    <x v="1"/>
  </r>
  <r>
    <x v="68"/>
    <n v="829.4"/>
    <x v="1"/>
  </r>
  <r>
    <x v="184"/>
    <n v="808.96"/>
    <x v="1"/>
  </r>
  <r>
    <x v="160"/>
    <n v="803.72"/>
    <x v="1"/>
  </r>
  <r>
    <x v="185"/>
    <n v="793.03"/>
    <x v="1"/>
  </r>
  <r>
    <x v="70"/>
    <n v="748"/>
    <x v="1"/>
  </r>
  <r>
    <x v="79"/>
    <n v="738.6"/>
    <x v="1"/>
  </r>
  <r>
    <x v="58"/>
    <n v="737.01"/>
    <x v="1"/>
  </r>
  <r>
    <x v="89"/>
    <n v="733"/>
    <x v="1"/>
  </r>
  <r>
    <x v="152"/>
    <n v="708"/>
    <x v="1"/>
  </r>
  <r>
    <x v="186"/>
    <n v="612.5"/>
    <x v="1"/>
  </r>
  <r>
    <x v="28"/>
    <n v="602.1"/>
    <x v="1"/>
  </r>
  <r>
    <x v="21"/>
    <n v="586"/>
    <x v="1"/>
  </r>
  <r>
    <x v="187"/>
    <n v="562.02"/>
    <x v="1"/>
  </r>
  <r>
    <x v="188"/>
    <n v="552.80999999999995"/>
    <x v="1"/>
  </r>
  <r>
    <x v="94"/>
    <n v="550.79999999999995"/>
    <x v="1"/>
  </r>
  <r>
    <x v="189"/>
    <n v="547.98"/>
    <x v="1"/>
  </r>
  <r>
    <x v="190"/>
    <n v="528.57000000000005"/>
    <x v="1"/>
  </r>
  <r>
    <x v="63"/>
    <n v="522.30999999999995"/>
    <x v="1"/>
  </r>
  <r>
    <x v="143"/>
    <n v="506"/>
    <x v="1"/>
  </r>
  <r>
    <x v="155"/>
    <n v="488.94"/>
    <x v="1"/>
  </r>
  <r>
    <x v="93"/>
    <n v="442.4"/>
    <x v="1"/>
  </r>
  <r>
    <x v="191"/>
    <n v="438.9"/>
    <x v="1"/>
  </r>
  <r>
    <x v="192"/>
    <n v="411.74"/>
    <x v="1"/>
  </r>
  <r>
    <x v="193"/>
    <n v="405.33"/>
    <x v="1"/>
  </r>
  <r>
    <x v="57"/>
    <n v="400"/>
    <x v="1"/>
  </r>
  <r>
    <x v="118"/>
    <n v="396"/>
    <x v="1"/>
  </r>
  <r>
    <x v="92"/>
    <n v="395"/>
    <x v="1"/>
  </r>
  <r>
    <x v="102"/>
    <n v="386.83"/>
    <x v="1"/>
  </r>
  <r>
    <x v="137"/>
    <n v="376.48"/>
    <x v="1"/>
  </r>
  <r>
    <x v="103"/>
    <n v="372.1"/>
    <x v="1"/>
  </r>
  <r>
    <x v="67"/>
    <n v="371.6"/>
    <x v="1"/>
  </r>
  <r>
    <x v="194"/>
    <n v="339.28"/>
    <x v="1"/>
  </r>
  <r>
    <x v="113"/>
    <n v="334.95"/>
    <x v="1"/>
  </r>
  <r>
    <x v="195"/>
    <n v="329.69"/>
    <x v="1"/>
  </r>
  <r>
    <x v="105"/>
    <n v="329"/>
    <x v="1"/>
  </r>
  <r>
    <x v="196"/>
    <n v="322.99"/>
    <x v="1"/>
  </r>
  <r>
    <x v="197"/>
    <n v="315"/>
    <x v="1"/>
  </r>
  <r>
    <x v="198"/>
    <n v="297"/>
    <x v="1"/>
  </r>
  <r>
    <x v="199"/>
    <n v="291.97000000000003"/>
    <x v="1"/>
  </r>
  <r>
    <x v="200"/>
    <n v="275"/>
    <x v="1"/>
  </r>
  <r>
    <x v="201"/>
    <n v="266.97000000000003"/>
    <x v="1"/>
  </r>
  <r>
    <x v="76"/>
    <n v="261.75"/>
    <x v="1"/>
  </r>
  <r>
    <x v="116"/>
    <n v="253"/>
    <x v="1"/>
  </r>
  <r>
    <x v="114"/>
    <n v="240"/>
    <x v="1"/>
  </r>
  <r>
    <x v="141"/>
    <n v="234.5"/>
    <x v="1"/>
  </r>
  <r>
    <x v="202"/>
    <n v="226.14"/>
    <x v="1"/>
  </r>
  <r>
    <x v="203"/>
    <n v="218.93"/>
    <x v="1"/>
  </r>
  <r>
    <x v="204"/>
    <n v="213.33"/>
    <x v="1"/>
  </r>
  <r>
    <x v="205"/>
    <n v="212.56"/>
    <x v="1"/>
  </r>
  <r>
    <x v="47"/>
    <n v="196.65"/>
    <x v="1"/>
  </r>
  <r>
    <x v="11"/>
    <n v="182.07"/>
    <x v="1"/>
  </r>
  <r>
    <x v="206"/>
    <n v="181.86"/>
    <x v="1"/>
  </r>
  <r>
    <x v="86"/>
    <n v="175"/>
    <x v="1"/>
  </r>
  <r>
    <x v="126"/>
    <n v="160"/>
    <x v="1"/>
  </r>
  <r>
    <x v="207"/>
    <n v="158.4"/>
    <x v="1"/>
  </r>
  <r>
    <x v="208"/>
    <n v="149"/>
    <x v="1"/>
  </r>
  <r>
    <x v="209"/>
    <n v="141.9"/>
    <x v="1"/>
  </r>
  <r>
    <x v="19"/>
    <n v="141.80000000000001"/>
    <x v="1"/>
  </r>
  <r>
    <x v="210"/>
    <n v="139.94"/>
    <x v="1"/>
  </r>
  <r>
    <x v="30"/>
    <n v="129"/>
    <x v="1"/>
  </r>
  <r>
    <x v="99"/>
    <n v="125.5"/>
    <x v="1"/>
  </r>
  <r>
    <x v="50"/>
    <n v="123.02"/>
    <x v="1"/>
  </r>
  <r>
    <x v="211"/>
    <n v="115.53"/>
    <x v="1"/>
  </r>
  <r>
    <x v="133"/>
    <n v="114.11"/>
    <x v="1"/>
  </r>
  <r>
    <x v="112"/>
    <n v="108.5"/>
    <x v="1"/>
  </r>
  <r>
    <x v="212"/>
    <n v="104"/>
    <x v="1"/>
  </r>
  <r>
    <x v="129"/>
    <n v="103"/>
    <x v="1"/>
  </r>
  <r>
    <x v="120"/>
    <n v="99"/>
    <x v="1"/>
  </r>
  <r>
    <x v="77"/>
    <n v="98.14"/>
    <x v="1"/>
  </r>
  <r>
    <x v="154"/>
    <n v="90.87"/>
    <x v="1"/>
  </r>
  <r>
    <x v="213"/>
    <n v="90.73"/>
    <x v="1"/>
  </r>
  <r>
    <x v="214"/>
    <n v="89.29"/>
    <x v="1"/>
  </r>
  <r>
    <x v="106"/>
    <n v="70.849999999999994"/>
    <x v="1"/>
  </r>
  <r>
    <x v="27"/>
    <n v="65"/>
    <x v="1"/>
  </r>
  <r>
    <x v="18"/>
    <n v="59.01"/>
    <x v="1"/>
  </r>
  <r>
    <x v="215"/>
    <n v="58.94"/>
    <x v="1"/>
  </r>
  <r>
    <x v="144"/>
    <n v="50.86"/>
    <x v="1"/>
  </r>
  <r>
    <x v="34"/>
    <n v="46.61"/>
    <x v="1"/>
  </r>
  <r>
    <x v="216"/>
    <n v="39.94"/>
    <x v="1"/>
  </r>
  <r>
    <x v="149"/>
    <n v="36"/>
    <x v="1"/>
  </r>
  <r>
    <x v="217"/>
    <n v="33.74"/>
    <x v="1"/>
  </r>
  <r>
    <x v="150"/>
    <n v="30"/>
    <x v="1"/>
  </r>
  <r>
    <x v="85"/>
    <n v="26.72"/>
    <x v="1"/>
  </r>
  <r>
    <x v="218"/>
    <n v="15.14"/>
    <x v="1"/>
  </r>
  <r>
    <x v="140"/>
    <n v="14.23"/>
    <x v="1"/>
  </r>
  <r>
    <x v="52"/>
    <n v="13.2"/>
    <x v="1"/>
  </r>
  <r>
    <x v="219"/>
    <n v="8.94"/>
    <x v="1"/>
  </r>
  <r>
    <x v="220"/>
    <n v="8.94"/>
    <x v="1"/>
  </r>
  <r>
    <x v="221"/>
    <n v="8.94"/>
    <x v="1"/>
  </r>
  <r>
    <x v="222"/>
    <n v="8.94"/>
    <x v="1"/>
  </r>
  <r>
    <x v="223"/>
    <n v="8.94"/>
    <x v="1"/>
  </r>
  <r>
    <x v="224"/>
    <n v="8.94"/>
    <x v="1"/>
  </r>
  <r>
    <x v="157"/>
    <n v="6.67"/>
    <x v="1"/>
  </r>
  <r>
    <x v="98"/>
    <n v="-26.25"/>
    <x v="1"/>
  </r>
  <r>
    <x v="68"/>
    <n v="134513.41"/>
    <x v="2"/>
  </r>
  <r>
    <x v="37"/>
    <n v="115178"/>
    <x v="2"/>
  </r>
  <r>
    <x v="88"/>
    <n v="95103.42"/>
    <x v="2"/>
  </r>
  <r>
    <x v="78"/>
    <n v="88403.13"/>
    <x v="2"/>
  </r>
  <r>
    <x v="51"/>
    <n v="86200.99"/>
    <x v="2"/>
  </r>
  <r>
    <x v="9"/>
    <n v="83001.87"/>
    <x v="2"/>
  </r>
  <r>
    <x v="21"/>
    <n v="81983.990000000005"/>
    <x v="2"/>
  </r>
  <r>
    <x v="225"/>
    <n v="52502.83"/>
    <x v="2"/>
  </r>
  <r>
    <x v="49"/>
    <n v="51103.06"/>
    <x v="2"/>
  </r>
  <r>
    <x v="2"/>
    <n v="49338.559999999998"/>
    <x v="2"/>
  </r>
  <r>
    <x v="5"/>
    <n v="39040.949999999997"/>
    <x v="2"/>
  </r>
  <r>
    <x v="53"/>
    <n v="35484"/>
    <x v="2"/>
  </r>
  <r>
    <x v="226"/>
    <n v="31590"/>
    <x v="2"/>
  </r>
  <r>
    <x v="55"/>
    <n v="24251.75"/>
    <x v="2"/>
  </r>
  <r>
    <x v="7"/>
    <n v="23351.94"/>
    <x v="2"/>
  </r>
  <r>
    <x v="22"/>
    <n v="19745.55"/>
    <x v="2"/>
  </r>
  <r>
    <x v="227"/>
    <n v="19621.830000000002"/>
    <x v="2"/>
  </r>
  <r>
    <x v="228"/>
    <n v="17895.189999999999"/>
    <x v="2"/>
  </r>
  <r>
    <x v="11"/>
    <n v="17632.7"/>
    <x v="2"/>
  </r>
  <r>
    <x v="0"/>
    <n v="16671.88"/>
    <x v="2"/>
  </r>
  <r>
    <x v="45"/>
    <n v="16331.96"/>
    <x v="2"/>
  </r>
  <r>
    <x v="192"/>
    <n v="15000"/>
    <x v="2"/>
  </r>
  <r>
    <x v="26"/>
    <n v="13547.04"/>
    <x v="2"/>
  </r>
  <r>
    <x v="23"/>
    <n v="12575.83"/>
    <x v="2"/>
  </r>
  <r>
    <x v="122"/>
    <n v="12478.5"/>
    <x v="2"/>
  </r>
  <r>
    <x v="4"/>
    <n v="11860.56"/>
    <x v="2"/>
  </r>
  <r>
    <x v="40"/>
    <n v="11763.45"/>
    <x v="2"/>
  </r>
  <r>
    <x v="16"/>
    <n v="11201.99"/>
    <x v="2"/>
  </r>
  <r>
    <x v="33"/>
    <n v="10854.63"/>
    <x v="2"/>
  </r>
  <r>
    <x v="149"/>
    <n v="10611"/>
    <x v="2"/>
  </r>
  <r>
    <x v="229"/>
    <n v="10552.81"/>
    <x v="2"/>
  </r>
  <r>
    <x v="8"/>
    <n v="10292.450000000001"/>
    <x v="2"/>
  </r>
  <r>
    <x v="230"/>
    <n v="10000"/>
    <x v="2"/>
  </r>
  <r>
    <x v="60"/>
    <n v="9822.17"/>
    <x v="2"/>
  </r>
  <r>
    <x v="154"/>
    <n v="9807.07"/>
    <x v="2"/>
  </r>
  <r>
    <x v="97"/>
    <n v="9558.5"/>
    <x v="2"/>
  </r>
  <r>
    <x v="41"/>
    <n v="8743.9699999999993"/>
    <x v="2"/>
  </r>
  <r>
    <x v="77"/>
    <n v="7841.31"/>
    <x v="2"/>
  </r>
  <r>
    <x v="13"/>
    <n v="7804.42"/>
    <x v="2"/>
  </r>
  <r>
    <x v="74"/>
    <n v="7563"/>
    <x v="2"/>
  </r>
  <r>
    <x v="12"/>
    <n v="6893.13"/>
    <x v="2"/>
  </r>
  <r>
    <x v="183"/>
    <n v="6499.32"/>
    <x v="2"/>
  </r>
  <r>
    <x v="20"/>
    <n v="6269.57"/>
    <x v="2"/>
  </r>
  <r>
    <x v="231"/>
    <n v="6260"/>
    <x v="2"/>
  </r>
  <r>
    <x v="90"/>
    <n v="6230.09"/>
    <x v="2"/>
  </r>
  <r>
    <x v="232"/>
    <n v="6152.6"/>
    <x v="2"/>
  </r>
  <r>
    <x v="87"/>
    <n v="6131.66"/>
    <x v="2"/>
  </r>
  <r>
    <x v="233"/>
    <n v="6008.94"/>
    <x v="2"/>
  </r>
  <r>
    <x v="58"/>
    <n v="5995"/>
    <x v="2"/>
  </r>
  <r>
    <x v="71"/>
    <n v="5877.92"/>
    <x v="2"/>
  </r>
  <r>
    <x v="32"/>
    <n v="5848.17"/>
    <x v="2"/>
  </r>
  <r>
    <x v="173"/>
    <n v="5608"/>
    <x v="2"/>
  </r>
  <r>
    <x v="73"/>
    <n v="5571.31"/>
    <x v="2"/>
  </r>
  <r>
    <x v="24"/>
    <n v="5492.15"/>
    <x v="2"/>
  </r>
  <r>
    <x v="1"/>
    <n v="5178.2700000000004"/>
    <x v="2"/>
  </r>
  <r>
    <x v="67"/>
    <n v="5174.4399999999996"/>
    <x v="2"/>
  </r>
  <r>
    <x v="179"/>
    <n v="4706.54"/>
    <x v="2"/>
  </r>
  <r>
    <x v="234"/>
    <n v="4125"/>
    <x v="2"/>
  </r>
  <r>
    <x v="178"/>
    <n v="4050"/>
    <x v="2"/>
  </r>
  <r>
    <x v="155"/>
    <n v="3930.54"/>
    <x v="2"/>
  </r>
  <r>
    <x v="145"/>
    <n v="3624.35"/>
    <x v="2"/>
  </r>
  <r>
    <x v="235"/>
    <n v="3605"/>
    <x v="2"/>
  </r>
  <r>
    <x v="193"/>
    <n v="3555.77"/>
    <x v="2"/>
  </r>
  <r>
    <x v="91"/>
    <n v="3338.47"/>
    <x v="2"/>
  </r>
  <r>
    <x v="38"/>
    <n v="3327.41"/>
    <x v="2"/>
  </r>
  <r>
    <x v="29"/>
    <n v="3317.68"/>
    <x v="2"/>
  </r>
  <r>
    <x v="236"/>
    <n v="3283.01"/>
    <x v="2"/>
  </r>
  <r>
    <x v="30"/>
    <n v="3083.2"/>
    <x v="2"/>
  </r>
  <r>
    <x v="18"/>
    <n v="3000"/>
    <x v="2"/>
  </r>
  <r>
    <x v="100"/>
    <n v="2925"/>
    <x v="2"/>
  </r>
  <r>
    <x v="171"/>
    <n v="2640"/>
    <x v="2"/>
  </r>
  <r>
    <x v="111"/>
    <n v="2590.75"/>
    <x v="2"/>
  </r>
  <r>
    <x v="72"/>
    <n v="2555.17"/>
    <x v="2"/>
  </r>
  <r>
    <x v="200"/>
    <n v="2546.23"/>
    <x v="2"/>
  </r>
  <r>
    <x v="126"/>
    <n v="2463.92"/>
    <x v="2"/>
  </r>
  <r>
    <x v="103"/>
    <n v="2346"/>
    <x v="2"/>
  </r>
  <r>
    <x v="42"/>
    <n v="2270.4"/>
    <x v="2"/>
  </r>
  <r>
    <x v="102"/>
    <n v="2221.29"/>
    <x v="2"/>
  </r>
  <r>
    <x v="237"/>
    <n v="2167.06"/>
    <x v="2"/>
  </r>
  <r>
    <x v="25"/>
    <n v="2036.92"/>
    <x v="2"/>
  </r>
  <r>
    <x v="86"/>
    <n v="2016.38"/>
    <x v="2"/>
  </r>
  <r>
    <x v="238"/>
    <n v="2000"/>
    <x v="2"/>
  </r>
  <r>
    <x v="239"/>
    <n v="1930.92"/>
    <x v="2"/>
  </r>
  <r>
    <x v="190"/>
    <n v="1852.26"/>
    <x v="2"/>
  </r>
  <r>
    <x v="197"/>
    <n v="1690"/>
    <x v="2"/>
  </r>
  <r>
    <x v="240"/>
    <n v="1570.9"/>
    <x v="2"/>
  </r>
  <r>
    <x v="195"/>
    <n v="1554.29"/>
    <x v="2"/>
  </r>
  <r>
    <x v="216"/>
    <n v="1400"/>
    <x v="2"/>
  </r>
  <r>
    <x v="104"/>
    <n v="1375"/>
    <x v="2"/>
  </r>
  <r>
    <x v="127"/>
    <n v="1350"/>
    <x v="2"/>
  </r>
  <r>
    <x v="106"/>
    <n v="1302"/>
    <x v="2"/>
  </r>
  <r>
    <x v="137"/>
    <n v="1285.19"/>
    <x v="2"/>
  </r>
  <r>
    <x v="83"/>
    <n v="1282.07"/>
    <x v="2"/>
  </r>
  <r>
    <x v="3"/>
    <n v="1275"/>
    <x v="2"/>
  </r>
  <r>
    <x v="187"/>
    <n v="1250"/>
    <x v="2"/>
  </r>
  <r>
    <x v="163"/>
    <n v="1242.6400000000001"/>
    <x v="2"/>
  </r>
  <r>
    <x v="124"/>
    <n v="1200"/>
    <x v="2"/>
  </r>
  <r>
    <x v="10"/>
    <n v="1087.5"/>
    <x v="2"/>
  </r>
  <r>
    <x v="119"/>
    <n v="1054.25"/>
    <x v="2"/>
  </r>
  <r>
    <x v="59"/>
    <n v="1043.17"/>
    <x v="2"/>
  </r>
  <r>
    <x v="185"/>
    <n v="1013.6"/>
    <x v="2"/>
  </r>
  <r>
    <x v="112"/>
    <n v="977"/>
    <x v="2"/>
  </r>
  <r>
    <x v="241"/>
    <n v="966.43"/>
    <x v="2"/>
  </r>
  <r>
    <x v="199"/>
    <n v="903.79"/>
    <x v="2"/>
  </r>
  <r>
    <x v="168"/>
    <n v="848.64"/>
    <x v="2"/>
  </r>
  <r>
    <x v="242"/>
    <n v="843.75"/>
    <x v="2"/>
  </r>
  <r>
    <x v="46"/>
    <n v="841.56"/>
    <x v="2"/>
  </r>
  <r>
    <x v="177"/>
    <n v="775.95"/>
    <x v="2"/>
  </r>
  <r>
    <x v="243"/>
    <n v="735"/>
    <x v="2"/>
  </r>
  <r>
    <x v="214"/>
    <n v="726.88"/>
    <x v="2"/>
  </r>
  <r>
    <x v="184"/>
    <n v="724.17"/>
    <x v="2"/>
  </r>
  <r>
    <x v="28"/>
    <n v="705.9"/>
    <x v="2"/>
  </r>
  <r>
    <x v="93"/>
    <n v="703.56"/>
    <x v="2"/>
  </r>
  <r>
    <x v="244"/>
    <n v="700"/>
    <x v="2"/>
  </r>
  <r>
    <x v="96"/>
    <n v="651.80999999999995"/>
    <x v="2"/>
  </r>
  <r>
    <x v="79"/>
    <n v="637.71"/>
    <x v="2"/>
  </r>
  <r>
    <x v="80"/>
    <n v="635"/>
    <x v="2"/>
  </r>
  <r>
    <x v="245"/>
    <n v="627.65"/>
    <x v="2"/>
  </r>
  <r>
    <x v="176"/>
    <n v="600"/>
    <x v="2"/>
  </r>
  <r>
    <x v="150"/>
    <n v="591.16999999999996"/>
    <x v="2"/>
  </r>
  <r>
    <x v="44"/>
    <n v="572.05999999999995"/>
    <x v="2"/>
  </r>
  <r>
    <x v="246"/>
    <n v="539.65"/>
    <x v="2"/>
  </r>
  <r>
    <x v="76"/>
    <n v="518"/>
    <x v="2"/>
  </r>
  <r>
    <x v="94"/>
    <n v="517.6"/>
    <x v="2"/>
  </r>
  <r>
    <x v="247"/>
    <n v="496.94"/>
    <x v="2"/>
  </r>
  <r>
    <x v="36"/>
    <n v="493.15"/>
    <x v="2"/>
  </r>
  <r>
    <x v="27"/>
    <n v="476.76"/>
    <x v="2"/>
  </r>
  <r>
    <x v="47"/>
    <n v="456.43"/>
    <x v="2"/>
  </r>
  <r>
    <x v="117"/>
    <n v="430"/>
    <x v="2"/>
  </r>
  <r>
    <x v="84"/>
    <n v="389"/>
    <x v="2"/>
  </r>
  <r>
    <x v="69"/>
    <n v="375.01"/>
    <x v="2"/>
  </r>
  <r>
    <x v="50"/>
    <n v="373.2"/>
    <x v="2"/>
  </r>
  <r>
    <x v="248"/>
    <n v="364.99"/>
    <x v="2"/>
  </r>
  <r>
    <x v="136"/>
    <n v="359.7"/>
    <x v="2"/>
  </r>
  <r>
    <x v="109"/>
    <n v="347"/>
    <x v="2"/>
  </r>
  <r>
    <x v="123"/>
    <n v="342.54"/>
    <x v="2"/>
  </r>
  <r>
    <x v="19"/>
    <n v="324.95"/>
    <x v="2"/>
  </r>
  <r>
    <x v="249"/>
    <n v="319.5"/>
    <x v="2"/>
  </r>
  <r>
    <x v="203"/>
    <n v="315.45999999999998"/>
    <x v="2"/>
  </r>
  <r>
    <x v="99"/>
    <n v="310.63"/>
    <x v="2"/>
  </r>
  <r>
    <x v="110"/>
    <n v="299"/>
    <x v="2"/>
  </r>
  <r>
    <x v="114"/>
    <n v="292"/>
    <x v="2"/>
  </r>
  <r>
    <x v="250"/>
    <n v="286.74"/>
    <x v="2"/>
  </r>
  <r>
    <x v="118"/>
    <n v="285"/>
    <x v="2"/>
  </r>
  <r>
    <x v="116"/>
    <n v="253"/>
    <x v="2"/>
  </r>
  <r>
    <x v="56"/>
    <n v="235.9"/>
    <x v="2"/>
  </r>
  <r>
    <x v="39"/>
    <n v="207.64"/>
    <x v="2"/>
  </r>
  <r>
    <x v="251"/>
    <n v="197.84"/>
    <x v="2"/>
  </r>
  <r>
    <x v="64"/>
    <n v="196.2"/>
    <x v="2"/>
  </r>
  <r>
    <x v="92"/>
    <n v="194.99"/>
    <x v="2"/>
  </r>
  <r>
    <x v="252"/>
    <n v="171.51"/>
    <x v="2"/>
  </r>
  <r>
    <x v="181"/>
    <n v="159"/>
    <x v="2"/>
  </r>
  <r>
    <x v="129"/>
    <n v="158.08000000000001"/>
    <x v="2"/>
  </r>
  <r>
    <x v="63"/>
    <n v="149.94"/>
    <x v="2"/>
  </r>
  <r>
    <x v="201"/>
    <n v="147.63999999999999"/>
    <x v="2"/>
  </r>
  <r>
    <x v="120"/>
    <n v="142"/>
    <x v="2"/>
  </r>
  <r>
    <x v="253"/>
    <n v="139.06"/>
    <x v="2"/>
  </r>
  <r>
    <x v="254"/>
    <n v="125.04"/>
    <x v="2"/>
  </r>
  <r>
    <x v="219"/>
    <n v="121.73"/>
    <x v="2"/>
  </r>
  <r>
    <x v="128"/>
    <n v="114"/>
    <x v="2"/>
  </r>
  <r>
    <x v="207"/>
    <n v="101.03"/>
    <x v="2"/>
  </r>
  <r>
    <x v="196"/>
    <n v="93.18"/>
    <x v="2"/>
  </r>
  <r>
    <x v="85"/>
    <n v="92.53"/>
    <x v="2"/>
  </r>
  <r>
    <x v="255"/>
    <n v="77.61"/>
    <x v="2"/>
  </r>
  <r>
    <x v="133"/>
    <n v="61"/>
    <x v="2"/>
  </r>
  <r>
    <x v="256"/>
    <n v="60.28"/>
    <x v="2"/>
  </r>
  <r>
    <x v="257"/>
    <n v="58.55"/>
    <x v="2"/>
  </r>
  <r>
    <x v="166"/>
    <n v="54.05"/>
    <x v="2"/>
  </r>
  <r>
    <x v="258"/>
    <n v="53.5"/>
    <x v="2"/>
  </r>
  <r>
    <x v="202"/>
    <n v="52.81"/>
    <x v="2"/>
  </r>
  <r>
    <x v="259"/>
    <n v="51.6"/>
    <x v="2"/>
  </r>
  <r>
    <x v="144"/>
    <n v="50.86"/>
    <x v="2"/>
  </r>
  <r>
    <x v="95"/>
    <n v="40"/>
    <x v="2"/>
  </r>
  <r>
    <x v="48"/>
    <n v="37.22"/>
    <x v="2"/>
  </r>
  <r>
    <x v="113"/>
    <n v="36.6"/>
    <x v="2"/>
  </r>
  <r>
    <x v="89"/>
    <n v="33.74"/>
    <x v="2"/>
  </r>
  <r>
    <x v="260"/>
    <n v="30"/>
    <x v="2"/>
  </r>
  <r>
    <x v="54"/>
    <n v="27.54"/>
    <x v="2"/>
  </r>
  <r>
    <x v="261"/>
    <n v="27.54"/>
    <x v="2"/>
  </r>
  <r>
    <x v="138"/>
    <n v="24.08"/>
    <x v="2"/>
  </r>
  <r>
    <x v="262"/>
    <n v="20"/>
    <x v="2"/>
  </r>
  <r>
    <x v="130"/>
    <n v="15.14"/>
    <x v="2"/>
  </r>
  <r>
    <x v="263"/>
    <n v="15.14"/>
    <x v="2"/>
  </r>
  <r>
    <x v="264"/>
    <n v="15.14"/>
    <x v="2"/>
  </r>
  <r>
    <x v="265"/>
    <n v="15.14"/>
    <x v="2"/>
  </r>
  <r>
    <x v="266"/>
    <n v="10.55"/>
    <x v="2"/>
  </r>
  <r>
    <x v="267"/>
    <n v="8.94"/>
    <x v="2"/>
  </r>
  <r>
    <x v="268"/>
    <n v="6.2"/>
    <x v="2"/>
  </r>
  <r>
    <x v="210"/>
    <n v="-139.94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5">
  <r>
    <x v="0"/>
    <x v="0"/>
    <n v="1972385.58"/>
  </r>
  <r>
    <x v="1"/>
    <x v="1"/>
    <n v="1440777"/>
  </r>
  <r>
    <x v="2"/>
    <x v="2"/>
    <n v="469518.71"/>
  </r>
  <r>
    <x v="3"/>
    <x v="3"/>
    <n v="457783.96"/>
  </r>
  <r>
    <x v="4"/>
    <x v="2"/>
    <n v="435455"/>
  </r>
  <r>
    <x v="5"/>
    <x v="2"/>
    <n v="363612"/>
  </r>
  <r>
    <x v="6"/>
    <x v="4"/>
    <n v="352816.94"/>
  </r>
  <r>
    <x v="7"/>
    <x v="1"/>
    <n v="218500"/>
  </r>
  <r>
    <x v="8"/>
    <x v="2"/>
    <n v="214530.01"/>
  </r>
  <r>
    <x v="9"/>
    <x v="2"/>
    <n v="157999.10999999999"/>
  </r>
  <r>
    <x v="10"/>
    <x v="5"/>
    <n v="156120.1"/>
  </r>
  <r>
    <x v="11"/>
    <x v="5"/>
    <n v="155288.28"/>
  </r>
  <r>
    <x v="12"/>
    <x v="3"/>
    <n v="141349.07"/>
  </r>
  <r>
    <x v="13"/>
    <x v="4"/>
    <n v="135861.09"/>
  </r>
  <r>
    <x v="14"/>
    <x v="5"/>
    <n v="126550"/>
  </r>
  <r>
    <x v="15"/>
    <x v="4"/>
    <n v="125966.5"/>
  </r>
  <r>
    <x v="16"/>
    <x v="1"/>
    <n v="125634.33"/>
  </r>
  <r>
    <x v="17"/>
    <x v="5"/>
    <n v="122124.34"/>
  </r>
  <r>
    <x v="18"/>
    <x v="2"/>
    <n v="105250.41"/>
  </r>
  <r>
    <x v="19"/>
    <x v="5"/>
    <n v="102207.82"/>
  </r>
  <r>
    <x v="20"/>
    <x v="4"/>
    <n v="90067.99"/>
  </r>
  <r>
    <x v="21"/>
    <x v="1"/>
    <n v="89798.28"/>
  </r>
  <r>
    <x v="22"/>
    <x v="3"/>
    <n v="88164"/>
  </r>
  <r>
    <x v="23"/>
    <x v="1"/>
    <n v="82500"/>
  </r>
  <r>
    <x v="24"/>
    <x v="1"/>
    <n v="80755.149999999994"/>
  </r>
  <r>
    <x v="25"/>
    <x v="3"/>
    <n v="76523.600000000006"/>
  </r>
  <r>
    <x v="26"/>
    <x v="4"/>
    <n v="72210.880000000005"/>
  </r>
  <r>
    <x v="27"/>
    <x v="5"/>
    <n v="65787.5"/>
  </r>
  <r>
    <x v="28"/>
    <x v="2"/>
    <n v="62499.97"/>
  </r>
  <r>
    <x v="29"/>
    <x v="2"/>
    <n v="59414"/>
  </r>
  <r>
    <x v="30"/>
    <x v="1"/>
    <n v="58980"/>
  </r>
  <r>
    <x v="31"/>
    <x v="1"/>
    <n v="58200"/>
  </r>
  <r>
    <x v="32"/>
    <x v="3"/>
    <n v="57271.77"/>
  </r>
  <r>
    <x v="33"/>
    <x v="2"/>
    <n v="56785.120000000003"/>
  </r>
  <r>
    <x v="34"/>
    <x v="1"/>
    <n v="56756"/>
  </r>
  <r>
    <x v="35"/>
    <x v="5"/>
    <n v="55450.720000000001"/>
  </r>
  <r>
    <x v="36"/>
    <x v="2"/>
    <n v="53370"/>
  </r>
  <r>
    <x v="37"/>
    <x v="1"/>
    <n v="52899.86"/>
  </r>
  <r>
    <x v="38"/>
    <x v="2"/>
    <n v="52350"/>
  </r>
  <r>
    <x v="39"/>
    <x v="2"/>
    <n v="50000"/>
  </r>
  <r>
    <x v="40"/>
    <x v="3"/>
    <n v="48755"/>
  </r>
  <r>
    <x v="41"/>
    <x v="2"/>
    <n v="48705.32"/>
  </r>
  <r>
    <x v="42"/>
    <x v="4"/>
    <n v="45900"/>
  </r>
  <r>
    <x v="43"/>
    <x v="1"/>
    <n v="41230"/>
  </r>
  <r>
    <x v="44"/>
    <x v="6"/>
    <n v="40592.480000000003"/>
  </r>
  <r>
    <x v="45"/>
    <x v="1"/>
    <n v="40000"/>
  </r>
  <r>
    <x v="46"/>
    <x v="2"/>
    <n v="40000"/>
  </r>
  <r>
    <x v="47"/>
    <x v="1"/>
    <n v="39940"/>
  </r>
  <r>
    <x v="48"/>
    <x v="2"/>
    <n v="38411.89"/>
  </r>
  <r>
    <x v="49"/>
    <x v="1"/>
    <n v="38000"/>
  </r>
  <r>
    <x v="50"/>
    <x v="4"/>
    <n v="37966.76"/>
  </r>
  <r>
    <x v="51"/>
    <x v="1"/>
    <n v="37464"/>
  </r>
  <r>
    <x v="52"/>
    <x v="1"/>
    <n v="37435.74"/>
  </r>
  <r>
    <x v="53"/>
    <x v="1"/>
    <n v="36571.79"/>
  </r>
  <r>
    <x v="54"/>
    <x v="2"/>
    <n v="36000"/>
  </r>
  <r>
    <x v="21"/>
    <x v="4"/>
    <n v="35344.080000000002"/>
  </r>
  <r>
    <x v="55"/>
    <x v="2"/>
    <n v="34852.93"/>
  </r>
  <r>
    <x v="56"/>
    <x v="1"/>
    <n v="34466.76"/>
  </r>
  <r>
    <x v="57"/>
    <x v="2"/>
    <n v="34336.31"/>
  </r>
  <r>
    <x v="58"/>
    <x v="1"/>
    <n v="32065"/>
  </r>
  <r>
    <x v="59"/>
    <x v="2"/>
    <n v="31453.49"/>
  </r>
  <r>
    <x v="60"/>
    <x v="7"/>
    <n v="31127.46"/>
  </r>
  <r>
    <x v="61"/>
    <x v="1"/>
    <n v="31079.31"/>
  </r>
  <r>
    <x v="62"/>
    <x v="2"/>
    <n v="30256.81"/>
  </r>
  <r>
    <x v="63"/>
    <x v="3"/>
    <n v="30156.78"/>
  </r>
  <r>
    <x v="64"/>
    <x v="1"/>
    <n v="30008.38"/>
  </r>
  <r>
    <x v="65"/>
    <x v="1"/>
    <n v="28700"/>
  </r>
  <r>
    <x v="66"/>
    <x v="0"/>
    <n v="26983.86"/>
  </r>
  <r>
    <x v="67"/>
    <x v="1"/>
    <n v="26417.01"/>
  </r>
  <r>
    <x v="68"/>
    <x v="1"/>
    <n v="25600"/>
  </r>
  <r>
    <x v="69"/>
    <x v="1"/>
    <n v="25232.73"/>
  </r>
  <r>
    <x v="70"/>
    <x v="1"/>
    <n v="25000"/>
  </r>
  <r>
    <x v="71"/>
    <x v="1"/>
    <n v="24300"/>
  </r>
  <r>
    <x v="72"/>
    <x v="2"/>
    <n v="24045"/>
  </r>
  <r>
    <x v="73"/>
    <x v="1"/>
    <n v="24000"/>
  </r>
  <r>
    <x v="74"/>
    <x v="3"/>
    <n v="24000"/>
  </r>
  <r>
    <x v="75"/>
    <x v="1"/>
    <n v="23524"/>
  </r>
  <r>
    <x v="76"/>
    <x v="1"/>
    <n v="23027.200000000001"/>
  </r>
  <r>
    <x v="77"/>
    <x v="1"/>
    <n v="22950"/>
  </r>
  <r>
    <x v="78"/>
    <x v="4"/>
    <n v="22725.52"/>
  </r>
  <r>
    <x v="79"/>
    <x v="2"/>
    <n v="22676.9"/>
  </r>
  <r>
    <x v="80"/>
    <x v="1"/>
    <n v="22312.25"/>
  </r>
  <r>
    <x v="81"/>
    <x v="4"/>
    <n v="22298.31"/>
  </r>
  <r>
    <x v="82"/>
    <x v="2"/>
    <n v="21866.66"/>
  </r>
  <r>
    <x v="83"/>
    <x v="2"/>
    <n v="21841.66"/>
  </r>
  <r>
    <x v="84"/>
    <x v="1"/>
    <n v="21041.72"/>
  </r>
  <r>
    <x v="85"/>
    <x v="1"/>
    <n v="21024.7"/>
  </r>
  <r>
    <x v="86"/>
    <x v="1"/>
    <n v="20644"/>
  </r>
  <r>
    <x v="87"/>
    <x v="1"/>
    <n v="20500"/>
  </r>
  <r>
    <x v="88"/>
    <x v="1"/>
    <n v="20193.52"/>
  </r>
  <r>
    <x v="89"/>
    <x v="1"/>
    <n v="20174.150000000001"/>
  </r>
  <r>
    <x v="90"/>
    <x v="2"/>
    <n v="20000"/>
  </r>
  <r>
    <x v="91"/>
    <x v="1"/>
    <n v="20000"/>
  </r>
  <r>
    <x v="92"/>
    <x v="1"/>
    <n v="19493.25"/>
  </r>
  <r>
    <x v="93"/>
    <x v="1"/>
    <n v="19442.23"/>
  </r>
  <r>
    <x v="94"/>
    <x v="1"/>
    <n v="19395.12"/>
  </r>
  <r>
    <x v="95"/>
    <x v="1"/>
    <n v="19368.830000000002"/>
  </r>
  <r>
    <x v="96"/>
    <x v="1"/>
    <n v="19055"/>
  </r>
  <r>
    <x v="97"/>
    <x v="1"/>
    <n v="19000"/>
  </r>
  <r>
    <x v="98"/>
    <x v="1"/>
    <n v="19000"/>
  </r>
  <r>
    <x v="99"/>
    <x v="1"/>
    <n v="18900"/>
  </r>
  <r>
    <x v="100"/>
    <x v="2"/>
    <n v="18817.75"/>
  </r>
  <r>
    <x v="101"/>
    <x v="2"/>
    <n v="18728"/>
  </r>
  <r>
    <x v="102"/>
    <x v="5"/>
    <n v="18640.740000000002"/>
  </r>
  <r>
    <x v="103"/>
    <x v="1"/>
    <n v="18025.47"/>
  </r>
  <r>
    <x v="104"/>
    <x v="1"/>
    <n v="17400"/>
  </r>
  <r>
    <x v="105"/>
    <x v="1"/>
    <n v="17321.05"/>
  </r>
  <r>
    <x v="106"/>
    <x v="2"/>
    <n v="17309"/>
  </r>
  <r>
    <x v="107"/>
    <x v="1"/>
    <n v="17271.5"/>
  </r>
  <r>
    <x v="108"/>
    <x v="1"/>
    <n v="17035.5"/>
  </r>
  <r>
    <x v="109"/>
    <x v="2"/>
    <n v="16462.189999999999"/>
  </r>
  <r>
    <x v="110"/>
    <x v="2"/>
    <n v="16442.259999999998"/>
  </r>
  <r>
    <x v="111"/>
    <x v="1"/>
    <n v="16229.46"/>
  </r>
  <r>
    <x v="112"/>
    <x v="1"/>
    <n v="15859.45"/>
  </r>
  <r>
    <x v="113"/>
    <x v="1"/>
    <n v="15410"/>
  </r>
  <r>
    <x v="114"/>
    <x v="1"/>
    <n v="15210"/>
  </r>
  <r>
    <x v="115"/>
    <x v="2"/>
    <n v="15191.29"/>
  </r>
  <r>
    <x v="116"/>
    <x v="2"/>
    <n v="15101.41"/>
  </r>
  <r>
    <x v="117"/>
    <x v="3"/>
    <n v="15000"/>
  </r>
  <r>
    <x v="118"/>
    <x v="1"/>
    <n v="15000"/>
  </r>
  <r>
    <x v="119"/>
    <x v="1"/>
    <n v="14930.88"/>
  </r>
  <r>
    <x v="120"/>
    <x v="2"/>
    <n v="14659.54"/>
  </r>
  <r>
    <x v="121"/>
    <x v="1"/>
    <n v="14258.18"/>
  </r>
  <r>
    <x v="122"/>
    <x v="1"/>
    <n v="14200"/>
  </r>
  <r>
    <x v="123"/>
    <x v="1"/>
    <n v="13600"/>
  </r>
  <r>
    <x v="124"/>
    <x v="2"/>
    <n v="13500"/>
  </r>
  <r>
    <x v="125"/>
    <x v="2"/>
    <n v="13451.72"/>
  </r>
  <r>
    <x v="126"/>
    <x v="1"/>
    <n v="13369.72"/>
  </r>
  <r>
    <x v="127"/>
    <x v="1"/>
    <n v="12655.46"/>
  </r>
  <r>
    <x v="128"/>
    <x v="1"/>
    <n v="12630"/>
  </r>
  <r>
    <x v="129"/>
    <x v="2"/>
    <n v="12500"/>
  </r>
  <r>
    <x v="130"/>
    <x v="1"/>
    <n v="12250"/>
  </r>
  <r>
    <x v="131"/>
    <x v="2"/>
    <n v="12189.48"/>
  </r>
  <r>
    <x v="132"/>
    <x v="1"/>
    <n v="12000"/>
  </r>
  <r>
    <x v="133"/>
    <x v="2"/>
    <n v="12000"/>
  </r>
  <r>
    <x v="134"/>
    <x v="1"/>
    <n v="11898.14"/>
  </r>
  <r>
    <x v="135"/>
    <x v="1"/>
    <n v="11700"/>
  </r>
  <r>
    <x v="136"/>
    <x v="1"/>
    <n v="11500"/>
  </r>
  <r>
    <x v="137"/>
    <x v="1"/>
    <n v="11459.35"/>
  </r>
  <r>
    <x v="138"/>
    <x v="1"/>
    <n v="11360.79"/>
  </r>
  <r>
    <x v="139"/>
    <x v="4"/>
    <n v="11107"/>
  </r>
  <r>
    <x v="140"/>
    <x v="2"/>
    <n v="10996"/>
  </r>
  <r>
    <x v="141"/>
    <x v="1"/>
    <n v="10985.21"/>
  </r>
  <r>
    <x v="142"/>
    <x v="1"/>
    <n v="10893.6"/>
  </r>
  <r>
    <x v="143"/>
    <x v="1"/>
    <n v="10762.66"/>
  </r>
  <r>
    <x v="144"/>
    <x v="1"/>
    <n v="10710"/>
  </r>
  <r>
    <x v="145"/>
    <x v="5"/>
    <n v="10483.34"/>
  </r>
  <r>
    <x v="146"/>
    <x v="1"/>
    <n v="10381.709999999999"/>
  </r>
  <r>
    <x v="147"/>
    <x v="7"/>
    <n v="10260"/>
  </r>
  <r>
    <x v="148"/>
    <x v="2"/>
    <n v="10067.129999999999"/>
  </r>
  <r>
    <x v="149"/>
    <x v="4"/>
    <n v="10000"/>
  </r>
  <r>
    <x v="150"/>
    <x v="2"/>
    <n v="9995"/>
  </r>
  <r>
    <x v="151"/>
    <x v="2"/>
    <n v="9850"/>
  </r>
  <r>
    <x v="152"/>
    <x v="1"/>
    <n v="9649.5"/>
  </r>
  <r>
    <x v="153"/>
    <x v="1"/>
    <n v="9575"/>
  </r>
  <r>
    <x v="154"/>
    <x v="2"/>
    <n v="9512"/>
  </r>
  <r>
    <x v="155"/>
    <x v="1"/>
    <n v="9400"/>
  </r>
  <r>
    <x v="156"/>
    <x v="1"/>
    <n v="9328.11"/>
  </r>
  <r>
    <x v="157"/>
    <x v="1"/>
    <n v="9177.2099999999991"/>
  </r>
  <r>
    <x v="158"/>
    <x v="1"/>
    <n v="9165"/>
  </r>
  <r>
    <x v="159"/>
    <x v="1"/>
    <n v="9134"/>
  </r>
  <r>
    <x v="160"/>
    <x v="2"/>
    <n v="9124.9500000000007"/>
  </r>
  <r>
    <x v="161"/>
    <x v="1"/>
    <n v="9017.14"/>
  </r>
  <r>
    <x v="162"/>
    <x v="5"/>
    <n v="8406.5300000000007"/>
  </r>
  <r>
    <x v="163"/>
    <x v="1"/>
    <n v="8307"/>
  </r>
  <r>
    <x v="164"/>
    <x v="1"/>
    <n v="8250"/>
  </r>
  <r>
    <x v="165"/>
    <x v="2"/>
    <n v="8100"/>
  </r>
  <r>
    <x v="166"/>
    <x v="4"/>
    <n v="7995.7"/>
  </r>
  <r>
    <x v="167"/>
    <x v="1"/>
    <n v="7969.62"/>
  </r>
  <r>
    <x v="168"/>
    <x v="1"/>
    <n v="7739.2"/>
  </r>
  <r>
    <x v="169"/>
    <x v="5"/>
    <n v="7715.8"/>
  </r>
  <r>
    <x v="170"/>
    <x v="1"/>
    <n v="7636"/>
  </r>
  <r>
    <x v="171"/>
    <x v="1"/>
    <n v="7617"/>
  </r>
  <r>
    <x v="172"/>
    <x v="7"/>
    <n v="7581.28"/>
  </r>
  <r>
    <x v="173"/>
    <x v="1"/>
    <n v="7497.28"/>
  </r>
  <r>
    <x v="174"/>
    <x v="1"/>
    <n v="7493.67"/>
  </r>
  <r>
    <x v="175"/>
    <x v="1"/>
    <n v="7493.67"/>
  </r>
  <r>
    <x v="176"/>
    <x v="1"/>
    <n v="7421.95"/>
  </r>
  <r>
    <x v="177"/>
    <x v="1"/>
    <n v="7420.2"/>
  </r>
  <r>
    <x v="178"/>
    <x v="4"/>
    <n v="7248"/>
  </r>
  <r>
    <x v="179"/>
    <x v="4"/>
    <n v="7238.03"/>
  </r>
  <r>
    <x v="180"/>
    <x v="2"/>
    <n v="6808.88"/>
  </r>
  <r>
    <x v="181"/>
    <x v="2"/>
    <n v="6603.8"/>
  </r>
  <r>
    <x v="182"/>
    <x v="2"/>
    <n v="6502.5"/>
  </r>
  <r>
    <x v="183"/>
    <x v="5"/>
    <n v="6211"/>
  </r>
  <r>
    <x v="184"/>
    <x v="2"/>
    <n v="6210"/>
  </r>
  <r>
    <x v="185"/>
    <x v="1"/>
    <n v="6121.59"/>
  </r>
  <r>
    <x v="186"/>
    <x v="1"/>
    <n v="6098"/>
  </r>
  <r>
    <x v="187"/>
    <x v="1"/>
    <n v="6000"/>
  </r>
  <r>
    <x v="188"/>
    <x v="1"/>
    <n v="6000"/>
  </r>
  <r>
    <x v="189"/>
    <x v="1"/>
    <n v="5860"/>
  </r>
  <r>
    <x v="190"/>
    <x v="1"/>
    <n v="5768"/>
  </r>
  <r>
    <x v="191"/>
    <x v="1"/>
    <n v="5759.7"/>
  </r>
  <r>
    <x v="192"/>
    <x v="1"/>
    <n v="5658"/>
  </r>
  <r>
    <x v="193"/>
    <x v="1"/>
    <n v="5624.63"/>
  </r>
  <r>
    <x v="194"/>
    <x v="1"/>
    <n v="5575.28"/>
  </r>
  <r>
    <x v="195"/>
    <x v="1"/>
    <n v="5500"/>
  </r>
  <r>
    <x v="196"/>
    <x v="1"/>
    <n v="5499"/>
  </r>
  <r>
    <x v="197"/>
    <x v="2"/>
    <n v="5460"/>
  </r>
  <r>
    <x v="198"/>
    <x v="1"/>
    <n v="5367.91"/>
  </r>
  <r>
    <x v="199"/>
    <x v="2"/>
    <n v="5340"/>
  </r>
  <r>
    <x v="200"/>
    <x v="1"/>
    <n v="5313.87"/>
  </r>
  <r>
    <x v="201"/>
    <x v="3"/>
    <n v="5122.5"/>
  </r>
  <r>
    <x v="202"/>
    <x v="2"/>
    <n v="5023.82"/>
  </r>
  <r>
    <x v="203"/>
    <x v="4"/>
    <n v="5012.54"/>
  </r>
  <r>
    <x v="204"/>
    <x v="1"/>
    <n v="5000"/>
  </r>
  <r>
    <x v="205"/>
    <x v="1"/>
    <n v="5000"/>
  </r>
  <r>
    <x v="206"/>
    <x v="2"/>
    <n v="4995"/>
  </r>
  <r>
    <x v="207"/>
    <x v="1"/>
    <n v="4863.3999999999996"/>
  </r>
  <r>
    <x v="208"/>
    <x v="5"/>
    <n v="4780"/>
  </r>
  <r>
    <x v="209"/>
    <x v="2"/>
    <n v="4759.95"/>
  </r>
  <r>
    <x v="119"/>
    <x v="5"/>
    <n v="4729.04"/>
  </r>
  <r>
    <x v="210"/>
    <x v="1"/>
    <n v="4726.5"/>
  </r>
  <r>
    <x v="211"/>
    <x v="7"/>
    <n v="4643.38"/>
  </r>
  <r>
    <x v="212"/>
    <x v="1"/>
    <n v="4602.68"/>
  </r>
  <r>
    <x v="213"/>
    <x v="1"/>
    <n v="4590.7"/>
  </r>
  <r>
    <x v="214"/>
    <x v="1"/>
    <n v="4583"/>
  </r>
  <r>
    <x v="215"/>
    <x v="2"/>
    <n v="4426"/>
  </r>
  <r>
    <x v="216"/>
    <x v="2"/>
    <n v="4409.6499999999996"/>
  </r>
  <r>
    <x v="217"/>
    <x v="7"/>
    <n v="4400"/>
  </r>
  <r>
    <x v="218"/>
    <x v="5"/>
    <n v="4218"/>
  </r>
  <r>
    <x v="219"/>
    <x v="1"/>
    <n v="4087.6"/>
  </r>
  <r>
    <x v="220"/>
    <x v="5"/>
    <n v="4033.16"/>
  </r>
  <r>
    <x v="221"/>
    <x v="2"/>
    <n v="4000"/>
  </r>
  <r>
    <x v="222"/>
    <x v="2"/>
    <n v="4000"/>
  </r>
  <r>
    <x v="223"/>
    <x v="1"/>
    <n v="3963.8"/>
  </r>
  <r>
    <x v="224"/>
    <x v="1"/>
    <n v="3900"/>
  </r>
  <r>
    <x v="225"/>
    <x v="1"/>
    <n v="3839.74"/>
  </r>
  <r>
    <x v="226"/>
    <x v="1"/>
    <n v="3770.48"/>
  </r>
  <r>
    <x v="227"/>
    <x v="2"/>
    <n v="3750"/>
  </r>
  <r>
    <x v="228"/>
    <x v="1"/>
    <n v="3725"/>
  </r>
  <r>
    <x v="229"/>
    <x v="3"/>
    <n v="3699"/>
  </r>
  <r>
    <x v="230"/>
    <x v="7"/>
    <n v="3471"/>
  </r>
  <r>
    <x v="231"/>
    <x v="2"/>
    <n v="3469.9"/>
  </r>
  <r>
    <x v="232"/>
    <x v="5"/>
    <n v="3396.3"/>
  </r>
  <r>
    <x v="233"/>
    <x v="2"/>
    <n v="3357"/>
  </r>
  <r>
    <x v="234"/>
    <x v="2"/>
    <n v="3322.8"/>
  </r>
  <r>
    <x v="235"/>
    <x v="1"/>
    <n v="3316.7"/>
  </r>
  <r>
    <x v="236"/>
    <x v="2"/>
    <n v="3040"/>
  </r>
  <r>
    <x v="237"/>
    <x v="1"/>
    <n v="3014.19"/>
  </r>
  <r>
    <x v="238"/>
    <x v="2"/>
    <n v="3010"/>
  </r>
  <r>
    <x v="239"/>
    <x v="1"/>
    <n v="3000"/>
  </r>
  <r>
    <x v="240"/>
    <x v="2"/>
    <n v="3000"/>
  </r>
  <r>
    <x v="241"/>
    <x v="1"/>
    <n v="3000"/>
  </r>
  <r>
    <x v="242"/>
    <x v="2"/>
    <n v="3000"/>
  </r>
  <r>
    <x v="243"/>
    <x v="1"/>
    <n v="2946.65"/>
  </r>
  <r>
    <x v="244"/>
    <x v="3"/>
    <n v="2912"/>
  </r>
  <r>
    <x v="245"/>
    <x v="2"/>
    <n v="2852.06"/>
  </r>
  <r>
    <x v="246"/>
    <x v="1"/>
    <n v="2809"/>
  </r>
  <r>
    <x v="247"/>
    <x v="1"/>
    <n v="2800"/>
  </r>
  <r>
    <x v="248"/>
    <x v="3"/>
    <n v="2776.5"/>
  </r>
  <r>
    <x v="249"/>
    <x v="1"/>
    <n v="2690.7"/>
  </r>
  <r>
    <x v="250"/>
    <x v="1"/>
    <n v="2685"/>
  </r>
  <r>
    <x v="251"/>
    <x v="2"/>
    <n v="2654.84"/>
  </r>
  <r>
    <x v="6"/>
    <x v="7"/>
    <n v="2581.6799999999998"/>
  </r>
  <r>
    <x v="252"/>
    <x v="1"/>
    <n v="2539.4699999999998"/>
  </r>
  <r>
    <x v="253"/>
    <x v="1"/>
    <n v="2529.8000000000002"/>
  </r>
  <r>
    <x v="254"/>
    <x v="1"/>
    <n v="2527.1"/>
  </r>
  <r>
    <x v="255"/>
    <x v="1"/>
    <n v="2500"/>
  </r>
  <r>
    <x v="256"/>
    <x v="2"/>
    <n v="2500"/>
  </r>
  <r>
    <x v="257"/>
    <x v="1"/>
    <n v="2460"/>
  </r>
  <r>
    <x v="258"/>
    <x v="1"/>
    <n v="2453"/>
  </r>
  <r>
    <x v="259"/>
    <x v="1"/>
    <n v="2441.71"/>
  </r>
  <r>
    <x v="260"/>
    <x v="1"/>
    <n v="2422.84"/>
  </r>
  <r>
    <x v="261"/>
    <x v="1"/>
    <n v="2422.5"/>
  </r>
  <r>
    <x v="262"/>
    <x v="2"/>
    <n v="2400"/>
  </r>
  <r>
    <x v="263"/>
    <x v="2"/>
    <n v="2382.48"/>
  </r>
  <r>
    <x v="264"/>
    <x v="1"/>
    <n v="2374.62"/>
  </r>
  <r>
    <x v="265"/>
    <x v="2"/>
    <n v="2250"/>
  </r>
  <r>
    <x v="266"/>
    <x v="1"/>
    <n v="2245.21"/>
  </r>
  <r>
    <x v="267"/>
    <x v="1"/>
    <n v="2240"/>
  </r>
  <r>
    <x v="268"/>
    <x v="1"/>
    <n v="2239.89"/>
  </r>
  <r>
    <x v="269"/>
    <x v="2"/>
    <n v="2200"/>
  </r>
  <r>
    <x v="270"/>
    <x v="1"/>
    <n v="2200"/>
  </r>
  <r>
    <x v="271"/>
    <x v="4"/>
    <n v="2157.85"/>
  </r>
  <r>
    <x v="272"/>
    <x v="1"/>
    <n v="2150"/>
  </r>
  <r>
    <x v="273"/>
    <x v="1"/>
    <n v="2100"/>
  </r>
  <r>
    <x v="274"/>
    <x v="8"/>
    <n v="2100"/>
  </r>
  <r>
    <x v="275"/>
    <x v="1"/>
    <n v="2080.13"/>
  </r>
  <r>
    <x v="276"/>
    <x v="1"/>
    <n v="2023"/>
  </r>
  <r>
    <x v="277"/>
    <x v="2"/>
    <n v="2011.9"/>
  </r>
  <r>
    <x v="278"/>
    <x v="2"/>
    <n v="2000"/>
  </r>
  <r>
    <x v="279"/>
    <x v="2"/>
    <n v="2000"/>
  </r>
  <r>
    <x v="280"/>
    <x v="2"/>
    <n v="2000"/>
  </r>
  <r>
    <x v="281"/>
    <x v="3"/>
    <n v="2000"/>
  </r>
  <r>
    <x v="282"/>
    <x v="2"/>
    <n v="1980"/>
  </r>
  <r>
    <x v="283"/>
    <x v="1"/>
    <n v="1975"/>
  </r>
  <r>
    <x v="284"/>
    <x v="1"/>
    <n v="1958"/>
  </r>
  <r>
    <x v="285"/>
    <x v="3"/>
    <n v="1957.59"/>
  </r>
  <r>
    <x v="286"/>
    <x v="1"/>
    <n v="1947"/>
  </r>
  <r>
    <x v="287"/>
    <x v="4"/>
    <n v="1938.5"/>
  </r>
  <r>
    <x v="288"/>
    <x v="3"/>
    <n v="1912.5"/>
  </r>
  <r>
    <x v="289"/>
    <x v="7"/>
    <n v="1861.28"/>
  </r>
  <r>
    <x v="290"/>
    <x v="4"/>
    <n v="1818.63"/>
  </r>
  <r>
    <x v="291"/>
    <x v="4"/>
    <n v="1800"/>
  </r>
  <r>
    <x v="292"/>
    <x v="2"/>
    <n v="1791.96"/>
  </r>
  <r>
    <x v="293"/>
    <x v="1"/>
    <n v="1790.66"/>
  </r>
  <r>
    <x v="294"/>
    <x v="1"/>
    <n v="1769.49"/>
  </r>
  <r>
    <x v="295"/>
    <x v="1"/>
    <n v="1765"/>
  </r>
  <r>
    <x v="296"/>
    <x v="1"/>
    <n v="1749.99"/>
  </r>
  <r>
    <x v="297"/>
    <x v="2"/>
    <n v="1725"/>
  </r>
  <r>
    <x v="298"/>
    <x v="2"/>
    <n v="1650"/>
  </r>
  <r>
    <x v="299"/>
    <x v="2"/>
    <n v="1600"/>
  </r>
  <r>
    <x v="300"/>
    <x v="2"/>
    <n v="1600"/>
  </r>
  <r>
    <x v="301"/>
    <x v="1"/>
    <n v="1573.2"/>
  </r>
  <r>
    <x v="302"/>
    <x v="1"/>
    <n v="1551.9"/>
  </r>
  <r>
    <x v="303"/>
    <x v="1"/>
    <n v="1502.4"/>
  </r>
  <r>
    <x v="304"/>
    <x v="1"/>
    <n v="1500"/>
  </r>
  <r>
    <x v="305"/>
    <x v="1"/>
    <n v="1497"/>
  </r>
  <r>
    <x v="306"/>
    <x v="1"/>
    <n v="1466.22"/>
  </r>
  <r>
    <x v="307"/>
    <x v="1"/>
    <n v="1450"/>
  </r>
  <r>
    <x v="308"/>
    <x v="4"/>
    <n v="1420"/>
  </r>
  <r>
    <x v="309"/>
    <x v="4"/>
    <n v="1400"/>
  </r>
  <r>
    <x v="310"/>
    <x v="3"/>
    <n v="1382"/>
  </r>
  <r>
    <x v="311"/>
    <x v="1"/>
    <n v="1344"/>
  </r>
  <r>
    <x v="312"/>
    <x v="1"/>
    <n v="1328.05"/>
  </r>
  <r>
    <x v="313"/>
    <x v="1"/>
    <n v="1300"/>
  </r>
  <r>
    <x v="314"/>
    <x v="2"/>
    <n v="1250"/>
  </r>
  <r>
    <x v="315"/>
    <x v="1"/>
    <n v="1232"/>
  </r>
  <r>
    <x v="316"/>
    <x v="1"/>
    <n v="1224.3499999999999"/>
  </r>
  <r>
    <x v="317"/>
    <x v="1"/>
    <n v="1211.7"/>
  </r>
  <r>
    <x v="318"/>
    <x v="1"/>
    <n v="1200"/>
  </r>
  <r>
    <x v="319"/>
    <x v="2"/>
    <n v="1196.25"/>
  </r>
  <r>
    <x v="320"/>
    <x v="7"/>
    <n v="1192.0999999999999"/>
  </r>
  <r>
    <x v="321"/>
    <x v="1"/>
    <n v="1190.25"/>
  </r>
  <r>
    <x v="322"/>
    <x v="1"/>
    <n v="1166.1199999999999"/>
  </r>
  <r>
    <x v="323"/>
    <x v="2"/>
    <n v="1152"/>
  </r>
  <r>
    <x v="324"/>
    <x v="1"/>
    <n v="1146.8"/>
  </r>
  <r>
    <x v="89"/>
    <x v="7"/>
    <n v="1143.23"/>
  </r>
  <r>
    <x v="325"/>
    <x v="1"/>
    <n v="1140"/>
  </r>
  <r>
    <x v="326"/>
    <x v="2"/>
    <n v="1086"/>
  </r>
  <r>
    <x v="327"/>
    <x v="2"/>
    <n v="1078.8"/>
  </r>
  <r>
    <x v="328"/>
    <x v="1"/>
    <n v="1075"/>
  </r>
  <r>
    <x v="329"/>
    <x v="2"/>
    <n v="1057.25"/>
  </r>
  <r>
    <x v="330"/>
    <x v="1"/>
    <n v="1050.3599999999999"/>
  </r>
  <r>
    <x v="331"/>
    <x v="1"/>
    <n v="1038.5"/>
  </r>
  <r>
    <x v="332"/>
    <x v="1"/>
    <n v="1026.72"/>
  </r>
  <r>
    <x v="333"/>
    <x v="2"/>
    <n v="1018.19"/>
  </r>
  <r>
    <x v="334"/>
    <x v="1"/>
    <n v="1018"/>
  </r>
  <r>
    <x v="335"/>
    <x v="1"/>
    <n v="1012.01"/>
  </r>
  <r>
    <x v="336"/>
    <x v="2"/>
    <n v="1000"/>
  </r>
  <r>
    <x v="337"/>
    <x v="1"/>
    <n v="1000"/>
  </r>
  <r>
    <x v="338"/>
    <x v="1"/>
    <n v="995"/>
  </r>
  <r>
    <x v="339"/>
    <x v="1"/>
    <n v="962.13"/>
  </r>
  <r>
    <x v="340"/>
    <x v="1"/>
    <n v="944.04"/>
  </r>
  <r>
    <x v="341"/>
    <x v="2"/>
    <n v="940"/>
  </r>
  <r>
    <x v="342"/>
    <x v="1"/>
    <n v="887.95"/>
  </r>
  <r>
    <x v="343"/>
    <x v="2"/>
    <n v="874"/>
  </r>
  <r>
    <x v="119"/>
    <x v="3"/>
    <n v="866.37"/>
  </r>
  <r>
    <x v="344"/>
    <x v="1"/>
    <n v="866.1"/>
  </r>
  <r>
    <x v="345"/>
    <x v="1"/>
    <n v="850"/>
  </r>
  <r>
    <x v="346"/>
    <x v="1"/>
    <n v="800"/>
  </r>
  <r>
    <x v="347"/>
    <x v="1"/>
    <n v="799.72"/>
  </r>
  <r>
    <x v="348"/>
    <x v="2"/>
    <n v="797.93"/>
  </r>
  <r>
    <x v="349"/>
    <x v="1"/>
    <n v="750"/>
  </r>
  <r>
    <x v="350"/>
    <x v="1"/>
    <n v="729"/>
  </r>
  <r>
    <x v="351"/>
    <x v="1"/>
    <n v="728.86"/>
  </r>
  <r>
    <x v="352"/>
    <x v="6"/>
    <n v="712.49"/>
  </r>
  <r>
    <x v="353"/>
    <x v="1"/>
    <n v="701.7"/>
  </r>
  <r>
    <x v="354"/>
    <x v="1"/>
    <n v="700"/>
  </r>
  <r>
    <x v="355"/>
    <x v="2"/>
    <n v="667.12"/>
  </r>
  <r>
    <x v="356"/>
    <x v="1"/>
    <n v="645"/>
  </r>
  <r>
    <x v="357"/>
    <x v="2"/>
    <n v="635"/>
  </r>
  <r>
    <x v="358"/>
    <x v="1"/>
    <n v="634.79999999999995"/>
  </r>
  <r>
    <x v="359"/>
    <x v="1"/>
    <n v="621.35"/>
  </r>
  <r>
    <x v="360"/>
    <x v="3"/>
    <n v="600"/>
  </r>
  <r>
    <x v="361"/>
    <x v="2"/>
    <n v="596"/>
  </r>
  <r>
    <x v="362"/>
    <x v="1"/>
    <n v="595"/>
  </r>
  <r>
    <x v="363"/>
    <x v="1"/>
    <n v="595"/>
  </r>
  <r>
    <x v="364"/>
    <x v="1"/>
    <n v="590"/>
  </r>
  <r>
    <x v="365"/>
    <x v="1"/>
    <n v="590"/>
  </r>
  <r>
    <x v="366"/>
    <x v="1"/>
    <n v="561.79999999999995"/>
  </r>
  <r>
    <x v="367"/>
    <x v="4"/>
    <n v="555"/>
  </r>
  <r>
    <x v="368"/>
    <x v="1"/>
    <n v="555"/>
  </r>
  <r>
    <x v="369"/>
    <x v="1"/>
    <n v="551.21"/>
  </r>
  <r>
    <x v="370"/>
    <x v="1"/>
    <n v="529.28"/>
  </r>
  <r>
    <x v="371"/>
    <x v="2"/>
    <n v="526"/>
  </r>
  <r>
    <x v="372"/>
    <x v="1"/>
    <n v="511.25"/>
  </r>
  <r>
    <x v="373"/>
    <x v="7"/>
    <n v="505.96"/>
  </r>
  <r>
    <x v="374"/>
    <x v="1"/>
    <n v="500.52"/>
  </r>
  <r>
    <x v="375"/>
    <x v="1"/>
    <n v="500"/>
  </r>
  <r>
    <x v="376"/>
    <x v="1"/>
    <n v="500"/>
  </r>
  <r>
    <x v="377"/>
    <x v="2"/>
    <n v="500"/>
  </r>
  <r>
    <x v="378"/>
    <x v="2"/>
    <n v="500"/>
  </r>
  <r>
    <x v="379"/>
    <x v="1"/>
    <n v="500"/>
  </r>
  <r>
    <x v="380"/>
    <x v="4"/>
    <n v="499"/>
  </r>
  <r>
    <x v="381"/>
    <x v="2"/>
    <n v="499"/>
  </r>
  <r>
    <x v="382"/>
    <x v="2"/>
    <n v="475.71"/>
  </r>
  <r>
    <x v="383"/>
    <x v="7"/>
    <n v="475"/>
  </r>
  <r>
    <x v="384"/>
    <x v="4"/>
    <n v="471.96"/>
  </r>
  <r>
    <x v="385"/>
    <x v="1"/>
    <n v="469.58"/>
  </r>
  <r>
    <x v="386"/>
    <x v="1"/>
    <n v="464.86"/>
  </r>
  <r>
    <x v="387"/>
    <x v="1"/>
    <n v="450"/>
  </r>
  <r>
    <x v="388"/>
    <x v="1"/>
    <n v="450"/>
  </r>
  <r>
    <x v="389"/>
    <x v="1"/>
    <n v="448.64"/>
  </r>
  <r>
    <x v="390"/>
    <x v="1"/>
    <n v="415"/>
  </r>
  <r>
    <x v="391"/>
    <x v="2"/>
    <n v="414.12"/>
  </r>
  <r>
    <x v="392"/>
    <x v="2"/>
    <n v="387"/>
  </r>
  <r>
    <x v="393"/>
    <x v="1"/>
    <n v="378.5"/>
  </r>
  <r>
    <x v="394"/>
    <x v="1"/>
    <n v="367.64"/>
  </r>
  <r>
    <x v="395"/>
    <x v="2"/>
    <n v="357.29"/>
  </r>
  <r>
    <x v="396"/>
    <x v="1"/>
    <n v="355"/>
  </r>
  <r>
    <x v="397"/>
    <x v="7"/>
    <n v="353"/>
  </r>
  <r>
    <x v="398"/>
    <x v="1"/>
    <n v="350"/>
  </r>
  <r>
    <x v="399"/>
    <x v="1"/>
    <n v="343"/>
  </r>
  <r>
    <x v="400"/>
    <x v="2"/>
    <n v="342"/>
  </r>
  <r>
    <x v="401"/>
    <x v="1"/>
    <n v="319.75"/>
  </r>
  <r>
    <x v="402"/>
    <x v="1"/>
    <n v="319"/>
  </r>
  <r>
    <x v="403"/>
    <x v="1"/>
    <n v="318.5"/>
  </r>
  <r>
    <x v="404"/>
    <x v="1"/>
    <n v="317.89999999999998"/>
  </r>
  <r>
    <x v="405"/>
    <x v="1"/>
    <n v="311.39"/>
  </r>
  <r>
    <x v="406"/>
    <x v="5"/>
    <n v="310"/>
  </r>
  <r>
    <x v="407"/>
    <x v="1"/>
    <n v="309.56"/>
  </r>
  <r>
    <x v="408"/>
    <x v="9"/>
    <n v="299"/>
  </r>
  <r>
    <x v="409"/>
    <x v="2"/>
    <n v="285"/>
  </r>
  <r>
    <x v="410"/>
    <x v="1"/>
    <n v="261.39999999999998"/>
  </r>
  <r>
    <x v="411"/>
    <x v="1"/>
    <n v="258"/>
  </r>
  <r>
    <x v="412"/>
    <x v="7"/>
    <n v="253"/>
  </r>
  <r>
    <x v="413"/>
    <x v="1"/>
    <n v="238.85"/>
  </r>
  <r>
    <x v="414"/>
    <x v="1"/>
    <n v="224.84"/>
  </r>
  <r>
    <x v="415"/>
    <x v="1"/>
    <n v="217.14"/>
  </r>
  <r>
    <x v="416"/>
    <x v="5"/>
    <n v="213.48"/>
  </r>
  <r>
    <x v="417"/>
    <x v="1"/>
    <n v="203.6"/>
  </r>
  <r>
    <x v="418"/>
    <x v="1"/>
    <n v="200"/>
  </r>
  <r>
    <x v="419"/>
    <x v="1"/>
    <n v="198"/>
  </r>
  <r>
    <x v="420"/>
    <x v="1"/>
    <n v="194.15"/>
  </r>
  <r>
    <x v="421"/>
    <x v="1"/>
    <n v="193.92"/>
  </r>
  <r>
    <x v="422"/>
    <x v="3"/>
    <n v="176"/>
  </r>
  <r>
    <x v="423"/>
    <x v="1"/>
    <n v="174.22"/>
  </r>
  <r>
    <x v="424"/>
    <x v="1"/>
    <n v="172.5"/>
  </r>
  <r>
    <x v="425"/>
    <x v="1"/>
    <n v="160"/>
  </r>
  <r>
    <x v="426"/>
    <x v="1"/>
    <n v="158.80000000000001"/>
  </r>
  <r>
    <x v="89"/>
    <x v="6"/>
    <n v="158.37"/>
  </r>
  <r>
    <x v="427"/>
    <x v="1"/>
    <n v="150"/>
  </r>
  <r>
    <x v="428"/>
    <x v="2"/>
    <n v="150"/>
  </r>
  <r>
    <x v="429"/>
    <x v="2"/>
    <n v="148"/>
  </r>
  <r>
    <x v="430"/>
    <x v="1"/>
    <n v="145"/>
  </r>
  <r>
    <x v="431"/>
    <x v="2"/>
    <n v="135"/>
  </r>
  <r>
    <x v="432"/>
    <x v="2"/>
    <n v="125"/>
  </r>
  <r>
    <x v="433"/>
    <x v="2"/>
    <n v="123.92"/>
  </r>
  <r>
    <x v="434"/>
    <x v="2"/>
    <n v="117.9"/>
  </r>
  <r>
    <x v="435"/>
    <x v="1"/>
    <n v="117.6"/>
  </r>
  <r>
    <x v="436"/>
    <x v="1"/>
    <n v="107"/>
  </r>
  <r>
    <x v="437"/>
    <x v="1"/>
    <n v="100"/>
  </r>
  <r>
    <x v="438"/>
    <x v="1"/>
    <n v="96.83"/>
  </r>
  <r>
    <x v="439"/>
    <x v="1"/>
    <n v="91.88"/>
  </r>
  <r>
    <x v="440"/>
    <x v="1"/>
    <n v="79.739999999999995"/>
  </r>
  <r>
    <x v="441"/>
    <x v="4"/>
    <n v="75.099999999999994"/>
  </r>
  <r>
    <x v="442"/>
    <x v="1"/>
    <n v="75"/>
  </r>
  <r>
    <x v="443"/>
    <x v="1"/>
    <n v="72"/>
  </r>
  <r>
    <x v="444"/>
    <x v="1"/>
    <n v="70"/>
  </r>
  <r>
    <x v="445"/>
    <x v="2"/>
    <n v="70"/>
  </r>
  <r>
    <x v="446"/>
    <x v="1"/>
    <n v="68.95"/>
  </r>
  <r>
    <x v="447"/>
    <x v="1"/>
    <n v="64.27"/>
  </r>
  <r>
    <x v="448"/>
    <x v="1"/>
    <n v="62.1"/>
  </r>
  <r>
    <x v="449"/>
    <x v="2"/>
    <n v="61.96"/>
  </r>
  <r>
    <x v="450"/>
    <x v="1"/>
    <n v="60"/>
  </r>
  <r>
    <x v="451"/>
    <x v="1"/>
    <n v="57"/>
  </r>
  <r>
    <x v="452"/>
    <x v="1"/>
    <n v="55.75"/>
  </r>
  <r>
    <x v="453"/>
    <x v="1"/>
    <n v="54"/>
  </r>
  <r>
    <x v="454"/>
    <x v="1"/>
    <n v="49.4"/>
  </r>
  <r>
    <x v="455"/>
    <x v="1"/>
    <n v="44.72"/>
  </r>
  <r>
    <x v="456"/>
    <x v="1"/>
    <n v="41.51"/>
  </r>
  <r>
    <x v="457"/>
    <x v="2"/>
    <n v="38.450000000000003"/>
  </r>
  <r>
    <x v="458"/>
    <x v="1"/>
    <n v="38.25"/>
  </r>
  <r>
    <x v="459"/>
    <x v="2"/>
    <n v="37.46"/>
  </r>
  <r>
    <x v="460"/>
    <x v="2"/>
    <n v="36.92"/>
  </r>
  <r>
    <x v="461"/>
    <x v="1"/>
    <n v="34.950000000000003"/>
  </r>
  <r>
    <x v="462"/>
    <x v="2"/>
    <n v="22.23"/>
  </r>
  <r>
    <x v="463"/>
    <x v="2"/>
    <n v="20.329999999999998"/>
  </r>
  <r>
    <x v="464"/>
    <x v="5"/>
    <n v="17.95"/>
  </r>
  <r>
    <x v="465"/>
    <x v="2"/>
    <n v="16.96"/>
  </r>
  <r>
    <x v="466"/>
    <x v="1"/>
    <n v="15.36"/>
  </r>
  <r>
    <x v="467"/>
    <x v="1"/>
    <n v="15"/>
  </r>
  <r>
    <x v="468"/>
    <x v="1"/>
    <n v="-1155.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8665A6-94DB-4A16-A786-610BB9484839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7:B493" firstHeaderRow="1" firstDataRow="1" firstDataCol="1"/>
  <pivotFields count="3">
    <pivotField axis="axisRow" showAll="0">
      <items count="470">
        <item x="391"/>
        <item x="90"/>
        <item x="77"/>
        <item x="439"/>
        <item x="61"/>
        <item x="174"/>
        <item x="48"/>
        <item x="0"/>
        <item x="5"/>
        <item x="443"/>
        <item x="40"/>
        <item x="424"/>
        <item x="282"/>
        <item x="435"/>
        <item x="465"/>
        <item x="318"/>
        <item x="47"/>
        <item x="373"/>
        <item x="272"/>
        <item x="11"/>
        <item x="207"/>
        <item x="46"/>
        <item x="198"/>
        <item x="106"/>
        <item x="330"/>
        <item x="341"/>
        <item x="326"/>
        <item x="51"/>
        <item x="88"/>
        <item x="59"/>
        <item x="319"/>
        <item x="422"/>
        <item x="186"/>
        <item x="296"/>
        <item x="22"/>
        <item x="158"/>
        <item x="279"/>
        <item x="385"/>
        <item x="155"/>
        <item x="44"/>
        <item x="289"/>
        <item x="188"/>
        <item x="274"/>
        <item x="30"/>
        <item x="65"/>
        <item x="230"/>
        <item x="419"/>
        <item x="347"/>
        <item x="179"/>
        <item x="409"/>
        <item x="80"/>
        <item x="284"/>
        <item x="265"/>
        <item x="240"/>
        <item x="209"/>
        <item x="236"/>
        <item x="410"/>
        <item x="405"/>
        <item x="267"/>
        <item x="307"/>
        <item x="4"/>
        <item x="392"/>
        <item x="243"/>
        <item x="398"/>
        <item x="72"/>
        <item x="9"/>
        <item x="369"/>
        <item x="63"/>
        <item x="451"/>
        <item x="75"/>
        <item x="15"/>
        <item x="210"/>
        <item x="311"/>
        <item x="145"/>
        <item x="441"/>
        <item x="138"/>
        <item x="173"/>
        <item x="365"/>
        <item x="352"/>
        <item x="241"/>
        <item x="316"/>
        <item x="251"/>
        <item x="32"/>
        <item x="250"/>
        <item x="141"/>
        <item x="253"/>
        <item x="93"/>
        <item x="25"/>
        <item x="246"/>
        <item x="112"/>
        <item x="34"/>
        <item x="334"/>
        <item x="350"/>
        <item x="396"/>
        <item x="360"/>
        <item x="386"/>
        <item x="313"/>
        <item x="49"/>
        <item x="395"/>
        <item x="336"/>
        <item x="120"/>
        <item x="121"/>
        <item x="468"/>
        <item x="383"/>
        <item x="117"/>
        <item x="407"/>
        <item x="344"/>
        <item x="41"/>
        <item x="113"/>
        <item x="449"/>
        <item x="295"/>
        <item x="152"/>
        <item x="264"/>
        <item x="285"/>
        <item x="430"/>
        <item x="287"/>
        <item x="116"/>
        <item x="372"/>
        <item x="6"/>
        <item x="221"/>
        <item x="302"/>
        <item x="433"/>
        <item x="42"/>
        <item x="206"/>
        <item x="297"/>
        <item x="133"/>
        <item x="444"/>
        <item x="125"/>
        <item x="190"/>
        <item x="156"/>
        <item x="135"/>
        <item x="258"/>
        <item x="227"/>
        <item x="151"/>
        <item x="79"/>
        <item x="440"/>
        <item x="56"/>
        <item x="100"/>
        <item x="216"/>
        <item x="13"/>
        <item x="456"/>
        <item x="137"/>
        <item x="212"/>
        <item x="466"/>
        <item x="421"/>
        <item x="70"/>
        <item x="314"/>
        <item x="431"/>
        <item x="91"/>
        <item x="338"/>
        <item x="294"/>
        <item x="122"/>
        <item x="218"/>
        <item x="231"/>
        <item x="161"/>
        <item x="400"/>
        <item x="114"/>
        <item x="50"/>
        <item x="178"/>
        <item x="280"/>
        <item x="257"/>
        <item x="286"/>
        <item x="189"/>
        <item x="169"/>
        <item x="245"/>
        <item x="197"/>
        <item x="228"/>
        <item x="438"/>
        <item x="160"/>
        <item x="292"/>
        <item x="233"/>
        <item x="356"/>
        <item x="293"/>
        <item x="26"/>
        <item x="67"/>
        <item x="76"/>
        <item x="335"/>
        <item x="354"/>
        <item x="312"/>
        <item x="157"/>
        <item x="434"/>
        <item x="348"/>
        <item x="288"/>
        <item x="394"/>
        <item x="331"/>
        <item x="17"/>
        <item x="416"/>
        <item x="442"/>
        <item x="337"/>
        <item x="367"/>
        <item x="147"/>
        <item x="94"/>
        <item x="429"/>
        <item x="10"/>
        <item x="375"/>
        <item x="111"/>
        <item x="426"/>
        <item x="238"/>
        <item x="199"/>
        <item x="404"/>
        <item x="86"/>
        <item x="370"/>
        <item x="329"/>
        <item x="128"/>
        <item x="124"/>
        <item x="387"/>
        <item x="436"/>
        <item x="84"/>
        <item x="85"/>
        <item x="399"/>
        <item x="363"/>
        <item x="291"/>
        <item x="115"/>
        <item x="220"/>
        <item x="37"/>
        <item x="303"/>
        <item x="223"/>
        <item x="167"/>
        <item x="393"/>
        <item x="351"/>
        <item x="260"/>
        <item x="89"/>
        <item x="69"/>
        <item x="261"/>
        <item x="368"/>
        <item x="33"/>
        <item x="1"/>
        <item x="31"/>
        <item x="237"/>
        <item x="235"/>
        <item x="342"/>
        <item x="266"/>
        <item x="20"/>
        <item x="64"/>
        <item x="323"/>
        <item x="136"/>
        <item x="322"/>
        <item x="182"/>
        <item x="193"/>
        <item x="242"/>
        <item x="244"/>
        <item x="357"/>
        <item x="239"/>
        <item x="418"/>
        <item x="378"/>
        <item x="278"/>
        <item x="57"/>
        <item x="164"/>
        <item x="417"/>
        <item x="211"/>
        <item x="142"/>
        <item x="195"/>
        <item x="281"/>
        <item x="148"/>
        <item x="390"/>
        <item x="60"/>
        <item x="196"/>
        <item x="317"/>
        <item x="309"/>
        <item x="118"/>
        <item x="175"/>
        <item x="208"/>
        <item x="185"/>
        <item x="270"/>
        <item x="450"/>
        <item x="320"/>
        <item x="24"/>
        <item x="340"/>
        <item x="255"/>
        <item x="428"/>
        <item x="132"/>
        <item x="380"/>
        <item x="140"/>
        <item x="437"/>
        <item x="414"/>
        <item x="130"/>
        <item x="183"/>
        <item x="306"/>
        <item x="455"/>
        <item x="277"/>
        <item x="181"/>
        <item x="119"/>
        <item x="225"/>
        <item x="447"/>
        <item x="358"/>
        <item x="105"/>
        <item x="19"/>
        <item x="412"/>
        <item x="215"/>
        <item x="401"/>
        <item x="191"/>
        <item x="408"/>
        <item x="423"/>
        <item x="162"/>
        <item x="204"/>
        <item x="27"/>
        <item x="98"/>
        <item x="269"/>
        <item x="305"/>
        <item x="263"/>
        <item x="403"/>
        <item x="459"/>
        <item x="78"/>
        <item x="332"/>
        <item x="427"/>
        <item x="333"/>
        <item x="150"/>
        <item x="364"/>
        <item x="362"/>
        <item x="110"/>
        <item x="12"/>
        <item x="310"/>
        <item x="107"/>
        <item x="129"/>
        <item x="123"/>
        <item x="464"/>
        <item x="325"/>
        <item x="97"/>
        <item x="273"/>
        <item x="28"/>
        <item x="176"/>
        <item x="154"/>
        <item x="21"/>
        <item x="200"/>
        <item x="92"/>
        <item x="52"/>
        <item x="103"/>
        <item x="23"/>
        <item x="170"/>
        <item x="159"/>
        <item x="453"/>
        <item x="457"/>
        <item x="54"/>
        <item x="7"/>
        <item x="102"/>
        <item x="213"/>
        <item x="62"/>
        <item x="463"/>
        <item x="39"/>
        <item x="81"/>
        <item x="146"/>
        <item x="96"/>
        <item x="411"/>
        <item x="58"/>
        <item x="345"/>
        <item x="259"/>
        <item x="432"/>
        <item x="353"/>
        <item x="83"/>
        <item x="99"/>
        <item x="256"/>
        <item x="299"/>
        <item x="108"/>
        <item x="315"/>
        <item x="262"/>
        <item x="192"/>
        <item x="304"/>
        <item x="402"/>
        <item x="374"/>
        <item x="461"/>
        <item x="234"/>
        <item x="376"/>
        <item x="168"/>
        <item x="406"/>
        <item x="222"/>
        <item x="16"/>
        <item x="219"/>
        <item x="248"/>
        <item x="43"/>
        <item x="153"/>
        <item x="172"/>
        <item x="53"/>
        <item x="420"/>
        <item x="82"/>
        <item x="381"/>
        <item x="144"/>
        <item x="217"/>
        <item x="298"/>
        <item x="171"/>
        <item x="29"/>
        <item x="214"/>
        <item x="126"/>
        <item x="8"/>
        <item x="425"/>
        <item x="229"/>
        <item x="268"/>
        <item x="203"/>
        <item x="165"/>
        <item x="109"/>
        <item x="452"/>
        <item x="205"/>
        <item x="388"/>
        <item x="324"/>
        <item x="247"/>
        <item x="283"/>
        <item x="355"/>
        <item x="45"/>
        <item x="95"/>
        <item x="458"/>
        <item x="180"/>
        <item x="254"/>
        <item x="271"/>
        <item x="71"/>
        <item x="139"/>
        <item x="134"/>
        <item x="460"/>
        <item x="149"/>
        <item x="68"/>
        <item x="104"/>
        <item x="448"/>
        <item x="413"/>
        <item x="454"/>
        <item x="446"/>
        <item x="346"/>
        <item x="38"/>
        <item x="384"/>
        <item x="177"/>
        <item x="252"/>
        <item x="249"/>
        <item x="366"/>
        <item x="166"/>
        <item x="328"/>
        <item x="415"/>
        <item x="73"/>
        <item x="445"/>
        <item x="36"/>
        <item x="371"/>
        <item x="308"/>
        <item x="389"/>
        <item x="327"/>
        <item x="14"/>
        <item x="467"/>
        <item x="361"/>
        <item x="187"/>
        <item x="184"/>
        <item x="194"/>
        <item x="202"/>
        <item x="343"/>
        <item x="301"/>
        <item x="300"/>
        <item x="290"/>
        <item x="35"/>
        <item x="226"/>
        <item x="143"/>
        <item x="55"/>
        <item x="462"/>
        <item x="321"/>
        <item x="276"/>
        <item x="377"/>
        <item x="127"/>
        <item x="131"/>
        <item x="382"/>
        <item x="397"/>
        <item x="232"/>
        <item x="74"/>
        <item x="201"/>
        <item x="101"/>
        <item x="359"/>
        <item x="18"/>
        <item x="339"/>
        <item x="275"/>
        <item x="224"/>
        <item x="349"/>
        <item x="379"/>
        <item x="2"/>
        <item x="66"/>
        <item x="3"/>
        <item x="87"/>
        <item x="163"/>
        <item t="default"/>
      </items>
    </pivotField>
    <pivotField axis="axisRow" showAll="0">
      <items count="11">
        <item x="9"/>
        <item x="3"/>
        <item x="2"/>
        <item x="0"/>
        <item x="7"/>
        <item x="8"/>
        <item x="5"/>
        <item x="6"/>
        <item x="1"/>
        <item x="4"/>
        <item t="default"/>
      </items>
    </pivotField>
    <pivotField dataField="1" numFmtId="167" showAll="0"/>
  </pivotFields>
  <rowFields count="2">
    <field x="1"/>
    <field x="0"/>
  </rowFields>
  <rowItems count="486">
    <i>
      <x/>
    </i>
    <i r="1">
      <x v="291"/>
    </i>
    <i>
      <x v="1"/>
    </i>
    <i r="1">
      <x v="10"/>
    </i>
    <i r="1">
      <x v="31"/>
    </i>
    <i r="1">
      <x v="34"/>
    </i>
    <i r="1">
      <x v="67"/>
    </i>
    <i r="1">
      <x v="82"/>
    </i>
    <i r="1">
      <x v="87"/>
    </i>
    <i r="1">
      <x v="94"/>
    </i>
    <i r="1">
      <x v="104"/>
    </i>
    <i r="1">
      <x v="113"/>
    </i>
    <i r="1">
      <x v="182"/>
    </i>
    <i r="1">
      <x v="240"/>
    </i>
    <i r="1">
      <x v="252"/>
    </i>
    <i r="1">
      <x v="281"/>
    </i>
    <i r="1">
      <x v="310"/>
    </i>
    <i r="1">
      <x v="311"/>
    </i>
    <i r="1">
      <x v="367"/>
    </i>
    <i r="1">
      <x v="384"/>
    </i>
    <i r="1">
      <x v="454"/>
    </i>
    <i r="1">
      <x v="455"/>
    </i>
    <i r="1">
      <x v="466"/>
    </i>
    <i>
      <x v="2"/>
    </i>
    <i r="1">
      <x/>
    </i>
    <i r="1">
      <x v="1"/>
    </i>
    <i r="1">
      <x v="6"/>
    </i>
    <i r="1">
      <x v="8"/>
    </i>
    <i r="1">
      <x v="12"/>
    </i>
    <i r="1">
      <x v="14"/>
    </i>
    <i r="1">
      <x v="21"/>
    </i>
    <i r="1">
      <x v="23"/>
    </i>
    <i r="1">
      <x v="25"/>
    </i>
    <i r="1">
      <x v="26"/>
    </i>
    <i r="1">
      <x v="29"/>
    </i>
    <i r="1">
      <x v="30"/>
    </i>
    <i r="1">
      <x v="36"/>
    </i>
    <i r="1">
      <x v="49"/>
    </i>
    <i r="1">
      <x v="52"/>
    </i>
    <i r="1">
      <x v="53"/>
    </i>
    <i r="1">
      <x v="54"/>
    </i>
    <i r="1">
      <x v="55"/>
    </i>
    <i r="1">
      <x v="60"/>
    </i>
    <i r="1">
      <x v="61"/>
    </i>
    <i r="1">
      <x v="64"/>
    </i>
    <i r="1">
      <x v="65"/>
    </i>
    <i r="1">
      <x v="81"/>
    </i>
    <i r="1">
      <x v="98"/>
    </i>
    <i r="1">
      <x v="99"/>
    </i>
    <i r="1">
      <x v="100"/>
    </i>
    <i r="1">
      <x v="107"/>
    </i>
    <i r="1">
      <x v="109"/>
    </i>
    <i r="1">
      <x v="116"/>
    </i>
    <i r="1">
      <x v="119"/>
    </i>
    <i r="1">
      <x v="121"/>
    </i>
    <i r="1">
      <x v="123"/>
    </i>
    <i r="1">
      <x v="124"/>
    </i>
    <i r="1">
      <x v="125"/>
    </i>
    <i r="1">
      <x v="127"/>
    </i>
    <i r="1">
      <x v="132"/>
    </i>
    <i r="1">
      <x v="133"/>
    </i>
    <i r="1">
      <x v="134"/>
    </i>
    <i r="1">
      <x v="137"/>
    </i>
    <i r="1">
      <x v="138"/>
    </i>
    <i r="1">
      <x v="146"/>
    </i>
    <i r="1">
      <x v="147"/>
    </i>
    <i r="1">
      <x v="153"/>
    </i>
    <i r="1">
      <x v="155"/>
    </i>
    <i r="1">
      <x v="159"/>
    </i>
    <i r="1">
      <x v="164"/>
    </i>
    <i r="1">
      <x v="165"/>
    </i>
    <i r="1">
      <x v="168"/>
    </i>
    <i r="1">
      <x v="169"/>
    </i>
    <i r="1">
      <x v="170"/>
    </i>
    <i r="1">
      <x v="180"/>
    </i>
    <i r="1">
      <x v="181"/>
    </i>
    <i r="1">
      <x v="192"/>
    </i>
    <i r="1">
      <x v="197"/>
    </i>
    <i r="1">
      <x v="198"/>
    </i>
    <i r="1">
      <x v="202"/>
    </i>
    <i r="1">
      <x v="204"/>
    </i>
    <i r="1">
      <x v="212"/>
    </i>
    <i r="1">
      <x v="225"/>
    </i>
    <i r="1">
      <x v="234"/>
    </i>
    <i r="1">
      <x v="237"/>
    </i>
    <i r="1">
      <x v="239"/>
    </i>
    <i r="1">
      <x v="241"/>
    </i>
    <i r="1">
      <x v="244"/>
    </i>
    <i r="1">
      <x v="245"/>
    </i>
    <i r="1">
      <x v="246"/>
    </i>
    <i r="1">
      <x v="253"/>
    </i>
    <i r="1">
      <x v="269"/>
    </i>
    <i r="1">
      <x v="272"/>
    </i>
    <i r="1">
      <x v="279"/>
    </i>
    <i r="1">
      <x v="280"/>
    </i>
    <i r="1">
      <x v="288"/>
    </i>
    <i r="1">
      <x v="297"/>
    </i>
    <i r="1">
      <x v="299"/>
    </i>
    <i r="1">
      <x v="301"/>
    </i>
    <i r="1">
      <x v="305"/>
    </i>
    <i r="1">
      <x v="306"/>
    </i>
    <i r="1">
      <x v="309"/>
    </i>
    <i r="1">
      <x v="313"/>
    </i>
    <i r="1">
      <x v="319"/>
    </i>
    <i r="1">
      <x v="321"/>
    </i>
    <i r="1">
      <x v="331"/>
    </i>
    <i r="1">
      <x v="332"/>
    </i>
    <i r="1">
      <x v="336"/>
    </i>
    <i r="1">
      <x v="337"/>
    </i>
    <i r="1">
      <x v="338"/>
    </i>
    <i r="1">
      <x v="346"/>
    </i>
    <i r="1">
      <x v="348"/>
    </i>
    <i r="1">
      <x v="350"/>
    </i>
    <i r="1">
      <x v="351"/>
    </i>
    <i r="1">
      <x v="354"/>
    </i>
    <i r="1">
      <x v="360"/>
    </i>
    <i r="1">
      <x v="364"/>
    </i>
    <i r="1">
      <x v="373"/>
    </i>
    <i r="1">
      <x v="374"/>
    </i>
    <i r="1">
      <x v="377"/>
    </i>
    <i r="1">
      <x v="379"/>
    </i>
    <i r="1">
      <x v="382"/>
    </i>
    <i r="1">
      <x v="387"/>
    </i>
    <i r="1">
      <x v="388"/>
    </i>
    <i r="1">
      <x v="395"/>
    </i>
    <i r="1">
      <x v="399"/>
    </i>
    <i r="1">
      <x v="405"/>
    </i>
    <i r="1">
      <x v="414"/>
    </i>
    <i r="1">
      <x v="424"/>
    </i>
    <i r="1">
      <x v="425"/>
    </i>
    <i r="1">
      <x v="426"/>
    </i>
    <i r="1">
      <x v="429"/>
    </i>
    <i r="1">
      <x v="432"/>
    </i>
    <i r="1">
      <x v="434"/>
    </i>
    <i r="1">
      <x v="436"/>
    </i>
    <i r="1">
      <x v="437"/>
    </i>
    <i r="1">
      <x v="439"/>
    </i>
    <i r="1">
      <x v="444"/>
    </i>
    <i r="1">
      <x v="445"/>
    </i>
    <i r="1">
      <x v="448"/>
    </i>
    <i r="1">
      <x v="450"/>
    </i>
    <i r="1">
      <x v="451"/>
    </i>
    <i r="1">
      <x v="456"/>
    </i>
    <i r="1">
      <x v="458"/>
    </i>
    <i r="1">
      <x v="464"/>
    </i>
    <i>
      <x v="3"/>
    </i>
    <i r="1">
      <x v="7"/>
    </i>
    <i r="1">
      <x v="465"/>
    </i>
    <i>
      <x v="4"/>
    </i>
    <i r="1">
      <x v="17"/>
    </i>
    <i r="1">
      <x v="40"/>
    </i>
    <i r="1">
      <x v="45"/>
    </i>
    <i r="1">
      <x v="103"/>
    </i>
    <i r="1">
      <x v="118"/>
    </i>
    <i r="1">
      <x v="190"/>
    </i>
    <i r="1">
      <x v="221"/>
    </i>
    <i r="1">
      <x v="249"/>
    </i>
    <i r="1">
      <x v="255"/>
    </i>
    <i r="1">
      <x v="265"/>
    </i>
    <i r="1">
      <x v="287"/>
    </i>
    <i r="1">
      <x v="370"/>
    </i>
    <i r="1">
      <x v="376"/>
    </i>
    <i r="1">
      <x v="452"/>
    </i>
    <i>
      <x v="5"/>
    </i>
    <i r="1">
      <x v="42"/>
    </i>
    <i>
      <x v="6"/>
    </i>
    <i r="1">
      <x v="19"/>
    </i>
    <i r="1">
      <x v="73"/>
    </i>
    <i r="1">
      <x v="152"/>
    </i>
    <i r="1">
      <x v="163"/>
    </i>
    <i r="1">
      <x v="185"/>
    </i>
    <i r="1">
      <x v="186"/>
    </i>
    <i r="1">
      <x v="193"/>
    </i>
    <i r="1">
      <x v="213"/>
    </i>
    <i r="1">
      <x v="261"/>
    </i>
    <i r="1">
      <x v="276"/>
    </i>
    <i r="1">
      <x v="281"/>
    </i>
    <i r="1">
      <x v="286"/>
    </i>
    <i r="1">
      <x v="293"/>
    </i>
    <i r="1">
      <x v="295"/>
    </i>
    <i r="1">
      <x v="315"/>
    </i>
    <i r="1">
      <x v="334"/>
    </i>
    <i r="1">
      <x v="363"/>
    </i>
    <i r="1">
      <x v="430"/>
    </i>
    <i r="1">
      <x v="441"/>
    </i>
    <i r="1">
      <x v="453"/>
    </i>
    <i>
      <x v="7"/>
    </i>
    <i r="1">
      <x v="39"/>
    </i>
    <i r="1">
      <x v="78"/>
    </i>
    <i r="1">
      <x v="221"/>
    </i>
    <i>
      <x v="8"/>
    </i>
    <i r="1">
      <x v="2"/>
    </i>
    <i r="1">
      <x v="3"/>
    </i>
    <i r="1">
      <x v="4"/>
    </i>
    <i r="1">
      <x v="5"/>
    </i>
    <i r="1">
      <x v="9"/>
    </i>
    <i r="1">
      <x v="11"/>
    </i>
    <i r="1">
      <x v="13"/>
    </i>
    <i r="1">
      <x v="15"/>
    </i>
    <i r="1">
      <x v="16"/>
    </i>
    <i r="1">
      <x v="18"/>
    </i>
    <i r="1">
      <x v="20"/>
    </i>
    <i r="1">
      <x v="22"/>
    </i>
    <i r="1">
      <x v="24"/>
    </i>
    <i r="1">
      <x v="27"/>
    </i>
    <i r="1">
      <x v="28"/>
    </i>
    <i r="1">
      <x v="32"/>
    </i>
    <i r="1">
      <x v="33"/>
    </i>
    <i r="1">
      <x v="35"/>
    </i>
    <i r="1">
      <x v="37"/>
    </i>
    <i r="1">
      <x v="38"/>
    </i>
    <i r="1">
      <x v="41"/>
    </i>
    <i r="1">
      <x v="43"/>
    </i>
    <i r="1">
      <x v="44"/>
    </i>
    <i r="1">
      <x v="46"/>
    </i>
    <i r="1">
      <x v="47"/>
    </i>
    <i r="1">
      <x v="50"/>
    </i>
    <i r="1">
      <x v="51"/>
    </i>
    <i r="1">
      <x v="56"/>
    </i>
    <i r="1">
      <x v="57"/>
    </i>
    <i r="1">
      <x v="58"/>
    </i>
    <i r="1">
      <x v="59"/>
    </i>
    <i r="1">
      <x v="62"/>
    </i>
    <i r="1">
      <x v="63"/>
    </i>
    <i r="1">
      <x v="66"/>
    </i>
    <i r="1">
      <x v="68"/>
    </i>
    <i r="1">
      <x v="69"/>
    </i>
    <i r="1">
      <x v="71"/>
    </i>
    <i r="1">
      <x v="72"/>
    </i>
    <i r="1">
      <x v="75"/>
    </i>
    <i r="1">
      <x v="76"/>
    </i>
    <i r="1">
      <x v="77"/>
    </i>
    <i r="1">
      <x v="79"/>
    </i>
    <i r="1">
      <x v="80"/>
    </i>
    <i r="1">
      <x v="83"/>
    </i>
    <i r="1">
      <x v="84"/>
    </i>
    <i r="1">
      <x v="85"/>
    </i>
    <i r="1">
      <x v="86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5"/>
    </i>
    <i r="1">
      <x v="96"/>
    </i>
    <i r="1">
      <x v="97"/>
    </i>
    <i r="1">
      <x v="101"/>
    </i>
    <i r="1">
      <x v="102"/>
    </i>
    <i r="1">
      <x v="105"/>
    </i>
    <i r="1">
      <x v="106"/>
    </i>
    <i r="1">
      <x v="108"/>
    </i>
    <i r="1">
      <x v="110"/>
    </i>
    <i r="1">
      <x v="111"/>
    </i>
    <i r="1">
      <x v="112"/>
    </i>
    <i r="1">
      <x v="114"/>
    </i>
    <i r="1">
      <x v="117"/>
    </i>
    <i r="1">
      <x v="120"/>
    </i>
    <i r="1">
      <x v="126"/>
    </i>
    <i r="1">
      <x v="128"/>
    </i>
    <i r="1">
      <x v="129"/>
    </i>
    <i r="1">
      <x v="130"/>
    </i>
    <i r="1">
      <x v="131"/>
    </i>
    <i r="1">
      <x v="135"/>
    </i>
    <i r="1">
      <x v="136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8"/>
    </i>
    <i r="1">
      <x v="149"/>
    </i>
    <i r="1">
      <x v="150"/>
    </i>
    <i r="1">
      <x v="151"/>
    </i>
    <i r="1">
      <x v="154"/>
    </i>
    <i r="1">
      <x v="156"/>
    </i>
    <i r="1">
      <x v="160"/>
    </i>
    <i r="1">
      <x v="161"/>
    </i>
    <i r="1">
      <x v="162"/>
    </i>
    <i r="1">
      <x v="166"/>
    </i>
    <i r="1">
      <x v="167"/>
    </i>
    <i r="1">
      <x v="171"/>
    </i>
    <i r="1">
      <x v="172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3"/>
    </i>
    <i r="1">
      <x v="184"/>
    </i>
    <i r="1">
      <x v="187"/>
    </i>
    <i r="1">
      <x v="188"/>
    </i>
    <i r="1">
      <x v="191"/>
    </i>
    <i r="1">
      <x v="194"/>
    </i>
    <i r="1">
      <x v="195"/>
    </i>
    <i r="1">
      <x v="196"/>
    </i>
    <i r="1">
      <x v="199"/>
    </i>
    <i r="1">
      <x v="200"/>
    </i>
    <i r="1">
      <x v="201"/>
    </i>
    <i r="1">
      <x v="203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4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21"/>
    </i>
    <i r="1">
      <x v="222"/>
    </i>
    <i r="1">
      <x v="223"/>
    </i>
    <i r="1">
      <x v="224"/>
    </i>
    <i r="1">
      <x v="226"/>
    </i>
    <i r="1">
      <x v="227"/>
    </i>
    <i r="1">
      <x v="228"/>
    </i>
    <i r="1">
      <x v="229"/>
    </i>
    <i r="1">
      <x v="230"/>
    </i>
    <i r="1">
      <x v="231"/>
    </i>
    <i r="1">
      <x v="233"/>
    </i>
    <i r="1">
      <x v="235"/>
    </i>
    <i r="1">
      <x v="236"/>
    </i>
    <i r="1">
      <x v="238"/>
    </i>
    <i r="1">
      <x v="242"/>
    </i>
    <i r="1">
      <x v="243"/>
    </i>
    <i r="1">
      <x v="247"/>
    </i>
    <i r="1">
      <x v="248"/>
    </i>
    <i r="1">
      <x v="250"/>
    </i>
    <i r="1">
      <x v="251"/>
    </i>
    <i r="1">
      <x v="254"/>
    </i>
    <i r="1">
      <x v="256"/>
    </i>
    <i r="1">
      <x v="257"/>
    </i>
    <i r="1">
      <x v="259"/>
    </i>
    <i r="1">
      <x v="260"/>
    </i>
    <i r="1">
      <x v="262"/>
    </i>
    <i r="1">
      <x v="263"/>
    </i>
    <i r="1">
      <x v="264"/>
    </i>
    <i r="1">
      <x v="266"/>
    </i>
    <i r="1">
      <x v="267"/>
    </i>
    <i r="1">
      <x v="268"/>
    </i>
    <i r="1">
      <x v="270"/>
    </i>
    <i r="1">
      <x v="273"/>
    </i>
    <i r="1">
      <x v="274"/>
    </i>
    <i r="1">
      <x v="275"/>
    </i>
    <i r="1">
      <x v="277"/>
    </i>
    <i r="1">
      <x v="278"/>
    </i>
    <i r="1">
      <x v="281"/>
    </i>
    <i r="1">
      <x v="282"/>
    </i>
    <i r="1">
      <x v="283"/>
    </i>
    <i r="1">
      <x v="284"/>
    </i>
    <i r="1">
      <x v="285"/>
    </i>
    <i r="1">
      <x v="289"/>
    </i>
    <i r="1">
      <x v="290"/>
    </i>
    <i r="1">
      <x v="292"/>
    </i>
    <i r="1">
      <x v="294"/>
    </i>
    <i r="1">
      <x v="296"/>
    </i>
    <i r="1">
      <x v="298"/>
    </i>
    <i r="1">
      <x v="300"/>
    </i>
    <i r="1">
      <x v="303"/>
    </i>
    <i r="1">
      <x v="304"/>
    </i>
    <i r="1">
      <x v="307"/>
    </i>
    <i r="1">
      <x v="308"/>
    </i>
    <i r="1">
      <x v="312"/>
    </i>
    <i r="1">
      <x v="314"/>
    </i>
    <i r="1">
      <x v="316"/>
    </i>
    <i r="1">
      <x v="317"/>
    </i>
    <i r="1">
      <x v="318"/>
    </i>
    <i r="1">
      <x v="320"/>
    </i>
    <i r="1">
      <x v="322"/>
    </i>
    <i r="1">
      <x v="323"/>
    </i>
    <i r="1">
      <x v="324"/>
    </i>
    <i r="1">
      <x v="325"/>
    </i>
    <i r="1">
      <x v="326"/>
    </i>
    <i r="1">
      <x v="327"/>
    </i>
    <i r="1">
      <x v="328"/>
    </i>
    <i r="1">
      <x v="329"/>
    </i>
    <i r="1">
      <x v="330"/>
    </i>
    <i r="1">
      <x v="333"/>
    </i>
    <i r="1">
      <x v="335"/>
    </i>
    <i r="1">
      <x v="340"/>
    </i>
    <i r="1">
      <x v="341"/>
    </i>
    <i r="1">
      <x v="342"/>
    </i>
    <i r="1">
      <x v="343"/>
    </i>
    <i r="1">
      <x v="344"/>
    </i>
    <i r="1">
      <x v="345"/>
    </i>
    <i r="1">
      <x v="347"/>
    </i>
    <i r="1">
      <x v="349"/>
    </i>
    <i r="1">
      <x v="352"/>
    </i>
    <i r="1">
      <x v="353"/>
    </i>
    <i r="1">
      <x v="355"/>
    </i>
    <i r="1">
      <x v="356"/>
    </i>
    <i r="1">
      <x v="357"/>
    </i>
    <i r="1">
      <x v="358"/>
    </i>
    <i r="1">
      <x v="359"/>
    </i>
    <i r="1">
      <x v="361"/>
    </i>
    <i r="1">
      <x v="362"/>
    </i>
    <i r="1">
      <x v="365"/>
    </i>
    <i r="1">
      <x v="366"/>
    </i>
    <i r="1">
      <x v="368"/>
    </i>
    <i r="1">
      <x v="369"/>
    </i>
    <i r="1">
      <x v="371"/>
    </i>
    <i r="1">
      <x v="372"/>
    </i>
    <i r="1">
      <x v="375"/>
    </i>
    <i r="1">
      <x v="378"/>
    </i>
    <i r="1">
      <x v="380"/>
    </i>
    <i r="1">
      <x v="381"/>
    </i>
    <i r="1">
      <x v="383"/>
    </i>
    <i r="1">
      <x v="385"/>
    </i>
    <i r="1">
      <x v="389"/>
    </i>
    <i r="1">
      <x v="390"/>
    </i>
    <i r="1">
      <x v="391"/>
    </i>
    <i r="1">
      <x v="392"/>
    </i>
    <i r="1">
      <x v="393"/>
    </i>
    <i r="1">
      <x v="394"/>
    </i>
    <i r="1">
      <x v="396"/>
    </i>
    <i r="1">
      <x v="397"/>
    </i>
    <i r="1">
      <x v="398"/>
    </i>
    <i r="1">
      <x v="400"/>
    </i>
    <i r="1">
      <x v="402"/>
    </i>
    <i r="1">
      <x v="404"/>
    </i>
    <i r="1">
      <x v="407"/>
    </i>
    <i r="1">
      <x v="408"/>
    </i>
    <i r="1">
      <x v="409"/>
    </i>
    <i r="1">
      <x v="410"/>
    </i>
    <i r="1">
      <x v="411"/>
    </i>
    <i r="1">
      <x v="412"/>
    </i>
    <i r="1">
      <x v="413"/>
    </i>
    <i r="1">
      <x v="416"/>
    </i>
    <i r="1">
      <x v="417"/>
    </i>
    <i r="1">
      <x v="418"/>
    </i>
    <i r="1">
      <x v="419"/>
    </i>
    <i r="1">
      <x v="421"/>
    </i>
    <i r="1">
      <x v="422"/>
    </i>
    <i r="1">
      <x v="423"/>
    </i>
    <i r="1">
      <x v="428"/>
    </i>
    <i r="1">
      <x v="431"/>
    </i>
    <i r="1">
      <x v="433"/>
    </i>
    <i r="1">
      <x v="435"/>
    </i>
    <i r="1">
      <x v="438"/>
    </i>
    <i r="1">
      <x v="442"/>
    </i>
    <i r="1">
      <x v="443"/>
    </i>
    <i r="1">
      <x v="446"/>
    </i>
    <i r="1">
      <x v="447"/>
    </i>
    <i r="1">
      <x v="449"/>
    </i>
    <i r="1">
      <x v="457"/>
    </i>
    <i r="1">
      <x v="459"/>
    </i>
    <i r="1">
      <x v="460"/>
    </i>
    <i r="1">
      <x v="461"/>
    </i>
    <i r="1">
      <x v="462"/>
    </i>
    <i r="1">
      <x v="463"/>
    </i>
    <i r="1">
      <x v="467"/>
    </i>
    <i r="1">
      <x v="468"/>
    </i>
    <i>
      <x v="9"/>
    </i>
    <i r="1">
      <x v="48"/>
    </i>
    <i r="1">
      <x v="70"/>
    </i>
    <i r="1">
      <x v="74"/>
    </i>
    <i r="1">
      <x v="115"/>
    </i>
    <i r="1">
      <x v="118"/>
    </i>
    <i r="1">
      <x v="122"/>
    </i>
    <i r="1">
      <x v="139"/>
    </i>
    <i r="1">
      <x v="157"/>
    </i>
    <i r="1">
      <x v="158"/>
    </i>
    <i r="1">
      <x v="173"/>
    </i>
    <i r="1">
      <x v="189"/>
    </i>
    <i r="1">
      <x v="211"/>
    </i>
    <i r="1">
      <x v="232"/>
    </i>
    <i r="1">
      <x v="258"/>
    </i>
    <i r="1">
      <x v="271"/>
    </i>
    <i r="1">
      <x v="302"/>
    </i>
    <i r="1">
      <x v="322"/>
    </i>
    <i r="1">
      <x v="339"/>
    </i>
    <i r="1">
      <x v="386"/>
    </i>
    <i r="1">
      <x v="401"/>
    </i>
    <i r="1">
      <x v="403"/>
    </i>
    <i r="1">
      <x v="406"/>
    </i>
    <i r="1">
      <x v="415"/>
    </i>
    <i r="1">
      <x v="420"/>
    </i>
    <i r="1">
      <x v="427"/>
    </i>
    <i r="1">
      <x v="440"/>
    </i>
    <i t="grand">
      <x/>
    </i>
  </rowItems>
  <colItems count="1">
    <i/>
  </colItems>
  <dataFields count="1">
    <dataField name="Q1 Spend ($)" fld="2" baseField="1" baseItem="0"/>
  </dataFields>
  <formats count="4">
    <format dxfId="8">
      <pivotArea field="1" type="button" dataOnly="0" labelOnly="1" outline="0" axis="axisRow" fieldPosition="0"/>
    </format>
    <format dxfId="7">
      <pivotArea dataOnly="0" labelOnly="1" outline="0" axis="axisValues" fieldPosition="0"/>
    </format>
    <format dxfId="6">
      <pivotArea field="1" type="button" dataOnly="0" labelOnly="1" outline="0" axis="axisRow" fieldPosition="0"/>
    </format>
    <format dxfId="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5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E274" firstHeaderRow="1" firstDataRow="2" firstDataCol="1"/>
  <pivotFields count="3">
    <pivotField axis="axisRow" showAll="0">
      <items count="270">
        <item x="255"/>
        <item x="128"/>
        <item x="125"/>
        <item x="177"/>
        <item x="187"/>
        <item x="256"/>
        <item x="73"/>
        <item x="201"/>
        <item x="58"/>
        <item x="227"/>
        <item x="155"/>
        <item x="109"/>
        <item x="32"/>
        <item x="8"/>
        <item x="23"/>
        <item x="90"/>
        <item x="203"/>
        <item x="211"/>
        <item x="161"/>
        <item x="42"/>
        <item x="74"/>
        <item x="86"/>
        <item x="25"/>
        <item x="24"/>
        <item x="19"/>
        <item x="35"/>
        <item x="81"/>
        <item x="224"/>
        <item x="221"/>
        <item x="219"/>
        <item x="36"/>
        <item x="84"/>
        <item x="213"/>
        <item x="17"/>
        <item x="218"/>
        <item x="18"/>
        <item x="154"/>
        <item x="217"/>
        <item x="142"/>
        <item x="230"/>
        <item x="72"/>
        <item x="234"/>
        <item x="7"/>
        <item x="51"/>
        <item x="47"/>
        <item x="21"/>
        <item x="249"/>
        <item x="169"/>
        <item x="106"/>
        <item x="100"/>
        <item x="150"/>
        <item x="149"/>
        <item x="145"/>
        <item x="97"/>
        <item x="164"/>
        <item x="207"/>
        <item x="2"/>
        <item x="102"/>
        <item x="119"/>
        <item x="266"/>
        <item x="29"/>
        <item x="83"/>
        <item x="180"/>
        <item x="205"/>
        <item x="236"/>
        <item x="265"/>
        <item x="118"/>
        <item x="233"/>
        <item x="239"/>
        <item x="117"/>
        <item x="91"/>
        <item x="122"/>
        <item x="268"/>
        <item x="210"/>
        <item x="30"/>
        <item x="259"/>
        <item x="251"/>
        <item x="191"/>
        <item x="248"/>
        <item x="192"/>
        <item x="28"/>
        <item x="190"/>
        <item x="174"/>
        <item x="229"/>
        <item x="178"/>
        <item x="235"/>
        <item x="50"/>
        <item x="62"/>
        <item x="37"/>
        <item x="228"/>
        <item x="16"/>
        <item x="64"/>
        <item x="264"/>
        <item x="267"/>
        <item x="156"/>
        <item x="77"/>
        <item x="11"/>
        <item x="162"/>
        <item x="114"/>
        <item x="6"/>
        <item x="245"/>
        <item x="15"/>
        <item x="79"/>
        <item x="196"/>
        <item x="5"/>
        <item x="158"/>
        <item x="49"/>
        <item x="14"/>
        <item x="141"/>
        <item x="146"/>
        <item x="254"/>
        <item x="75"/>
        <item x="193"/>
        <item x="46"/>
        <item x="55"/>
        <item x="258"/>
        <item x="257"/>
        <item x="59"/>
        <item x="197"/>
        <item x="153"/>
        <item x="66"/>
        <item x="45"/>
        <item x="184"/>
        <item x="41"/>
        <item x="225"/>
        <item x="171"/>
        <item x="194"/>
        <item x="9"/>
        <item x="63"/>
        <item x="212"/>
        <item x="244"/>
        <item x="4"/>
        <item x="60"/>
        <item x="93"/>
        <item x="143"/>
        <item x="166"/>
        <item x="71"/>
        <item x="68"/>
        <item x="206"/>
        <item x="103"/>
        <item x="69"/>
        <item x="175"/>
        <item x="22"/>
        <item x="13"/>
        <item x="89"/>
        <item x="183"/>
        <item x="67"/>
        <item x="231"/>
        <item x="56"/>
        <item x="185"/>
        <item x="148"/>
        <item x="181"/>
        <item x="52"/>
        <item x="61"/>
        <item x="40"/>
        <item x="152"/>
        <item x="92"/>
        <item x="43"/>
        <item x="105"/>
        <item x="237"/>
        <item x="120"/>
        <item x="111"/>
        <item x="238"/>
        <item x="260"/>
        <item x="57"/>
        <item x="144"/>
        <item x="121"/>
        <item x="82"/>
        <item x="165"/>
        <item x="112"/>
        <item x="173"/>
        <item x="138"/>
        <item x="243"/>
        <item x="54"/>
        <item x="1"/>
        <item x="216"/>
        <item x="34"/>
        <item x="215"/>
        <item x="220"/>
        <item x="31"/>
        <item x="157"/>
        <item x="250"/>
        <item x="263"/>
        <item x="140"/>
        <item x="208"/>
        <item x="133"/>
        <item x="188"/>
        <item x="27"/>
        <item x="202"/>
        <item x="214"/>
        <item x="80"/>
        <item x="0"/>
        <item x="78"/>
        <item x="126"/>
        <item x="127"/>
        <item x="115"/>
        <item x="101"/>
        <item x="136"/>
        <item x="182"/>
        <item x="65"/>
        <item x="167"/>
        <item x="176"/>
        <item x="242"/>
        <item x="70"/>
        <item x="204"/>
        <item x="247"/>
        <item x="252"/>
        <item x="159"/>
        <item x="186"/>
        <item x="172"/>
        <item x="222"/>
        <item x="223"/>
        <item x="113"/>
        <item x="135"/>
        <item x="200"/>
        <item x="253"/>
        <item x="104"/>
        <item x="151"/>
        <item x="99"/>
        <item x="241"/>
        <item x="168"/>
        <item x="20"/>
        <item x="232"/>
        <item x="134"/>
        <item x="108"/>
        <item x="132"/>
        <item x="124"/>
        <item x="95"/>
        <item x="129"/>
        <item x="12"/>
        <item x="137"/>
        <item x="240"/>
        <item x="131"/>
        <item x="39"/>
        <item x="163"/>
        <item x="94"/>
        <item x="147"/>
        <item x="130"/>
        <item x="170"/>
        <item x="107"/>
        <item x="195"/>
        <item x="98"/>
        <item x="10"/>
        <item x="33"/>
        <item x="209"/>
        <item x="3"/>
        <item x="160"/>
        <item x="262"/>
        <item x="85"/>
        <item x="76"/>
        <item x="110"/>
        <item x="87"/>
        <item x="116"/>
        <item x="38"/>
        <item x="53"/>
        <item x="198"/>
        <item x="88"/>
        <item x="96"/>
        <item x="226"/>
        <item x="26"/>
        <item x="123"/>
        <item x="48"/>
        <item x="44"/>
        <item x="179"/>
        <item x="139"/>
        <item x="246"/>
        <item x="199"/>
        <item x="261"/>
        <item x="189"/>
        <item t="default"/>
      </items>
    </pivotField>
    <pivotField dataField="1" numFmtId="167" showAll="0"/>
    <pivotField axis="axisCol" showAll="0">
      <items count="4">
        <item x="0"/>
        <item x="1"/>
        <item x="2"/>
        <item t="default"/>
      </items>
    </pivotField>
  </pivotFields>
  <rowFields count="1">
    <field x="0"/>
  </rowFields>
  <rowItems count="2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um of Usf Total Spend" fld="1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E294" totalsRowShown="0" headerRowDxfId="15" dataDxfId="14">
  <autoFilter ref="A6:E294" xr:uid="{00000000-0009-0000-0100-000001000000}"/>
  <tableColumns count="5">
    <tableColumn id="1" xr3:uid="{00000000-0010-0000-0000-000001000000}" name="Usf Department Description" dataDxfId="13"/>
    <tableColumn id="2" xr3:uid="{00000000-0010-0000-0000-000002000000}" name="July" dataDxfId="12" dataCellStyle="Currency"/>
    <tableColumn id="3" xr3:uid="{00000000-0010-0000-0000-000003000000}" name="Aug" dataDxfId="11" dataCellStyle="Currency"/>
    <tableColumn id="4" xr3:uid="{00000000-0010-0000-0000-000004000000}" name="Sept" dataDxfId="10" dataCellStyle="Currency"/>
    <tableColumn id="14" xr3:uid="{00000000-0010-0000-0000-00000E000000}" name="Totals" dataDxfId="9" dataCellStyle="Currency">
      <calculatedColumnFormula>SUM(Table1[[#This Row],[July]:[Sept]])</calculatedColumnFormula>
    </tableColumn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61A5E59-1BA2-476F-AE8A-DD317AD2F28B}" name="Table1367" displayName="Table1367" ref="D15:F16" totalsRowShown="0" headerRowDxfId="4" dataDxfId="3">
  <autoFilter ref="D15:F16" xr:uid="{961A5E59-1BA2-476F-AE8A-DD317AD2F28B}"/>
  <tableColumns count="3">
    <tableColumn id="1" xr3:uid="{0EFD58C2-7104-47EA-9FAC-C2A1DAF2BDD3}" name="Category" dataDxfId="2"/>
    <tableColumn id="2" xr3:uid="{175E2541-3850-4B66-9173-802D6441C2BF}" name="Spend" dataDxfId="1" dataCellStyle="Currency"/>
    <tableColumn id="3" xr3:uid="{27C5FC11-E2AB-4D7D-94BC-5753303C3CB4}" name="% of Q1 CBE Spend" dataDxfId="0" dataCellStyle="Percent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0" dT="2021-09-24T17:41:28.52" personId="{025303E1-65F6-418B-9393-496A64166F5E}" id="{D3D8A804-71ED-482C-9414-ED092F4AD797}">
    <text>African American &amp; Woman Owned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0" dT="2021-09-24T17:41:28.52" personId="{025303E1-65F6-418B-9393-496A64166F5E}" id="{CAFF9E0A-B0A6-48D7-9CB7-63AAC003DA7C}">
    <text>African American &amp; Woman Owned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14"/>
  <sheetViews>
    <sheetView workbookViewId="0">
      <selection sqref="A1:C1"/>
    </sheetView>
  </sheetViews>
  <sheetFormatPr defaultRowHeight="14.4" x14ac:dyDescent="0.3"/>
  <cols>
    <col min="1" max="1" width="27.6640625" customWidth="1"/>
    <col min="3" max="3" width="9.109375" customWidth="1"/>
  </cols>
  <sheetData>
    <row r="1" spans="1:7" ht="23.4" x14ac:dyDescent="0.45">
      <c r="A1" s="183" t="s">
        <v>11</v>
      </c>
      <c r="B1" s="183"/>
      <c r="C1" s="183"/>
    </row>
    <row r="4" spans="1:7" x14ac:dyDescent="0.3">
      <c r="A4" s="18" t="s">
        <v>12</v>
      </c>
    </row>
    <row r="5" spans="1:7" x14ac:dyDescent="0.3">
      <c r="A5" s="18" t="s">
        <v>13</v>
      </c>
    </row>
    <row r="6" spans="1:7" x14ac:dyDescent="0.3">
      <c r="A6" s="18" t="s">
        <v>14</v>
      </c>
    </row>
    <row r="7" spans="1:7" x14ac:dyDescent="0.3">
      <c r="A7" s="18" t="s">
        <v>15</v>
      </c>
    </row>
    <row r="8" spans="1:7" x14ac:dyDescent="0.3">
      <c r="A8" s="18" t="s">
        <v>21</v>
      </c>
    </row>
    <row r="9" spans="1:7" x14ac:dyDescent="0.3">
      <c r="A9" s="20" t="s">
        <v>16</v>
      </c>
      <c r="B9" s="21"/>
      <c r="C9" s="21"/>
      <c r="D9" s="21"/>
      <c r="E9" s="21"/>
      <c r="F9" s="21"/>
      <c r="G9" s="21"/>
    </row>
    <row r="12" spans="1:7" x14ac:dyDescent="0.3">
      <c r="A12" s="19" t="s">
        <v>20</v>
      </c>
    </row>
    <row r="13" spans="1:7" x14ac:dyDescent="0.3">
      <c r="A13" t="s">
        <v>26</v>
      </c>
    </row>
    <row r="14" spans="1:7" x14ac:dyDescent="0.3">
      <c r="A14" t="s">
        <v>25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A11" workbookViewId="0">
      <selection activeCell="D24" sqref="D24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T44"/>
  <sheetViews>
    <sheetView tabSelected="1" zoomScale="86" zoomScaleNormal="86" workbookViewId="0">
      <selection activeCell="S9" sqref="S9"/>
    </sheetView>
  </sheetViews>
  <sheetFormatPr defaultColWidth="9.109375" defaultRowHeight="14.4" x14ac:dyDescent="0.3"/>
  <cols>
    <col min="1" max="1" width="41.88671875" bestFit="1" customWidth="1"/>
    <col min="2" max="2" width="5.33203125" customWidth="1"/>
    <col min="3" max="3" width="18.109375" style="22" customWidth="1"/>
    <col min="4" max="4" width="8.109375" customWidth="1"/>
    <col min="5" max="5" width="14.6640625" style="22" customWidth="1"/>
    <col min="6" max="6" width="7.44140625" customWidth="1"/>
    <col min="7" max="7" width="17.33203125" style="22" customWidth="1"/>
    <col min="8" max="8" width="5.109375" hidden="1" customWidth="1"/>
    <col min="9" max="9" width="9.88671875" hidden="1" customWidth="1"/>
    <col min="10" max="10" width="8.44140625" customWidth="1"/>
    <col min="11" max="11" width="17.33203125" style="22" customWidth="1"/>
    <col min="12" max="12" width="1.5546875" customWidth="1"/>
    <col min="13" max="13" width="4.88671875" customWidth="1"/>
    <col min="14" max="14" width="17.33203125" style="22" customWidth="1"/>
    <col min="15" max="15" width="5.5546875" bestFit="1" customWidth="1"/>
    <col min="16" max="16" width="17.33203125" style="22" customWidth="1"/>
    <col min="17" max="17" width="1.5546875" customWidth="1"/>
    <col min="18" max="18" width="18.88671875" customWidth="1"/>
    <col min="19" max="19" width="20" customWidth="1"/>
    <col min="20" max="20" width="18.44140625" customWidth="1"/>
    <col min="21" max="21" width="17.21875" bestFit="1" customWidth="1"/>
  </cols>
  <sheetData>
    <row r="6" spans="1:20" ht="34.5" customHeight="1" x14ac:dyDescent="0.3"/>
    <row r="7" spans="1:20" ht="19.95" customHeight="1" x14ac:dyDescent="0.3">
      <c r="A7" s="111" t="s">
        <v>24</v>
      </c>
      <c r="B7" s="184" t="s">
        <v>33</v>
      </c>
      <c r="C7" s="184"/>
      <c r="D7" s="184"/>
    </row>
    <row r="8" spans="1:20" ht="18.45" customHeight="1" x14ac:dyDescent="0.3">
      <c r="A8" s="111" t="s">
        <v>43</v>
      </c>
      <c r="B8" s="184" t="s">
        <v>39</v>
      </c>
      <c r="C8" s="184"/>
      <c r="D8" s="184"/>
      <c r="F8" t="s">
        <v>387</v>
      </c>
      <c r="M8" t="s">
        <v>387</v>
      </c>
      <c r="O8" t="s">
        <v>387</v>
      </c>
    </row>
    <row r="9" spans="1:20" ht="19.95" customHeight="1" x14ac:dyDescent="0.3">
      <c r="A9" s="111" t="s">
        <v>22</v>
      </c>
      <c r="B9" s="185"/>
      <c r="C9" s="184"/>
      <c r="D9" s="184"/>
      <c r="E9" s="22" t="s">
        <v>989</v>
      </c>
    </row>
    <row r="10" spans="1:20" ht="18" customHeight="1" x14ac:dyDescent="0.3">
      <c r="A10" s="111" t="s">
        <v>23</v>
      </c>
      <c r="B10" s="184"/>
      <c r="C10" s="184"/>
      <c r="D10" s="184"/>
      <c r="E10" s="22" t="s">
        <v>986</v>
      </c>
      <c r="G10"/>
    </row>
    <row r="11" spans="1:20" ht="18.75" customHeight="1" x14ac:dyDescent="0.3">
      <c r="A11" s="112" t="s">
        <v>386</v>
      </c>
      <c r="B11" s="200" t="s">
        <v>659</v>
      </c>
      <c r="C11" s="200"/>
      <c r="D11" s="200"/>
    </row>
    <row r="12" spans="1:20" ht="33.75" customHeight="1" x14ac:dyDescent="0.35">
      <c r="A12" s="4" t="s">
        <v>0</v>
      </c>
      <c r="B12" s="201" t="s">
        <v>27</v>
      </c>
      <c r="C12" s="201"/>
      <c r="D12" s="201" t="s">
        <v>28</v>
      </c>
      <c r="E12" s="201"/>
      <c r="F12" s="190" t="s">
        <v>420</v>
      </c>
      <c r="G12" s="191"/>
      <c r="H12" s="188"/>
      <c r="I12" s="189"/>
      <c r="J12" s="192" t="s">
        <v>415</v>
      </c>
      <c r="K12" s="189"/>
      <c r="L12" s="11"/>
      <c r="M12" s="188" t="s">
        <v>416</v>
      </c>
      <c r="N12" s="189"/>
      <c r="O12" s="188" t="s">
        <v>417</v>
      </c>
      <c r="P12" s="189"/>
      <c r="Q12" s="11"/>
      <c r="R12" s="188" t="s">
        <v>418</v>
      </c>
      <c r="S12" s="189"/>
    </row>
    <row r="13" spans="1:20" ht="26.25" customHeight="1" x14ac:dyDescent="0.3">
      <c r="A13" s="114"/>
      <c r="B13" s="203"/>
      <c r="C13" s="202" t="s">
        <v>3</v>
      </c>
      <c r="D13" s="193"/>
      <c r="E13" s="195" t="s">
        <v>3</v>
      </c>
      <c r="F13" s="193"/>
      <c r="G13" s="195" t="s">
        <v>3</v>
      </c>
      <c r="H13" s="8"/>
      <c r="J13" s="193"/>
      <c r="K13" s="197" t="s">
        <v>3</v>
      </c>
      <c r="L13" s="12"/>
      <c r="M13" s="193"/>
      <c r="O13" s="193"/>
      <c r="Q13" s="12"/>
      <c r="R13" s="186" t="s">
        <v>177</v>
      </c>
      <c r="S13" s="186" t="s">
        <v>178</v>
      </c>
    </row>
    <row r="14" spans="1:20" ht="23.4" customHeight="1" x14ac:dyDescent="0.3">
      <c r="A14" s="115"/>
      <c r="B14" s="204"/>
      <c r="C14" s="198"/>
      <c r="D14" s="194"/>
      <c r="E14" s="196"/>
      <c r="F14" s="194"/>
      <c r="G14" s="196"/>
      <c r="H14" s="9"/>
      <c r="I14" s="7" t="s">
        <v>3</v>
      </c>
      <c r="J14" s="194"/>
      <c r="K14" s="198"/>
      <c r="L14" s="11"/>
      <c r="M14" s="194"/>
      <c r="N14" s="25" t="s">
        <v>3</v>
      </c>
      <c r="O14" s="194"/>
      <c r="P14" s="25" t="s">
        <v>3</v>
      </c>
      <c r="Q14" s="11"/>
      <c r="R14" s="187"/>
      <c r="S14" s="187"/>
    </row>
    <row r="15" spans="1:20" ht="20.399999999999999" customHeight="1" x14ac:dyDescent="0.4">
      <c r="A15" s="4" t="s">
        <v>314</v>
      </c>
      <c r="B15" s="117" t="s">
        <v>1</v>
      </c>
      <c r="C15" s="28"/>
      <c r="D15" s="10" t="s">
        <v>1</v>
      </c>
      <c r="E15" s="28"/>
      <c r="F15" s="10" t="s">
        <v>1</v>
      </c>
      <c r="G15" s="69"/>
      <c r="H15" s="10" t="s">
        <v>1</v>
      </c>
      <c r="I15" s="2"/>
      <c r="J15" s="10" t="s">
        <v>1</v>
      </c>
      <c r="K15" s="28"/>
      <c r="L15" s="11"/>
      <c r="M15" s="10" t="s">
        <v>1</v>
      </c>
      <c r="N15" s="69"/>
      <c r="O15" s="10" t="s">
        <v>419</v>
      </c>
      <c r="P15" s="69"/>
      <c r="Q15" s="11"/>
      <c r="R15" s="93">
        <f>SUM(K24,N24)</f>
        <v>14257061.409999998</v>
      </c>
      <c r="S15" s="22">
        <v>101715365.21000026</v>
      </c>
      <c r="T15" s="176">
        <f>R15/S15</f>
        <v>0.14016625099428243</v>
      </c>
    </row>
    <row r="16" spans="1:20" ht="15" customHeight="1" x14ac:dyDescent="0.3">
      <c r="A16" s="13" t="s">
        <v>4</v>
      </c>
      <c r="B16" s="113">
        <v>3</v>
      </c>
      <c r="C16" s="83">
        <v>144253.57</v>
      </c>
      <c r="D16" s="34">
        <v>4</v>
      </c>
      <c r="E16" s="128">
        <v>99300.1</v>
      </c>
      <c r="F16" s="34">
        <v>16</v>
      </c>
      <c r="G16" s="27">
        <v>719153.97</v>
      </c>
      <c r="H16" s="34" t="e">
        <f xml:space="preserve"> SUM(#REF!,#REF!,#REF!,#REF!,#REF!,#REF!,#REF!,#REF!,#REF!,#REF!,#REF!,#REF!)</f>
        <v>#REF!</v>
      </c>
      <c r="I16" s="34" t="e">
        <f xml:space="preserve"> SUM(#REF!,#REF!,#REF!,#REF!,#REF!,#REF!,#REF!,#REF!,#REF!,#REF!,#REF!,#REF!)</f>
        <v>#REF!</v>
      </c>
      <c r="J16" s="34">
        <v>21</v>
      </c>
      <c r="K16" s="27">
        <f>SUM(C16,E16,G16)</f>
        <v>962707.64</v>
      </c>
      <c r="L16" s="11"/>
      <c r="M16" s="34">
        <v>4</v>
      </c>
      <c r="N16" s="127">
        <v>217301.33000000002</v>
      </c>
      <c r="O16" s="34">
        <f>SUM(J16,M16)</f>
        <v>25</v>
      </c>
      <c r="P16" s="27">
        <f t="shared" ref="P16:P23" si="0">SUM(G16,N16)</f>
        <v>936455.3</v>
      </c>
      <c r="Q16" s="11"/>
      <c r="R16" s="55">
        <f>P16/$R$15</f>
        <v>6.5683612707395936E-2</v>
      </c>
      <c r="S16" s="55">
        <f>P16/$S$15</f>
        <v>9.2066257449560963E-3</v>
      </c>
    </row>
    <row r="17" spans="1:20" ht="15" customHeight="1" x14ac:dyDescent="0.3">
      <c r="A17" s="1" t="s">
        <v>30</v>
      </c>
      <c r="B17" s="113">
        <v>1</v>
      </c>
      <c r="C17" s="27">
        <v>4400</v>
      </c>
      <c r="D17" s="34">
        <v>1</v>
      </c>
      <c r="E17" s="128">
        <v>31127.46</v>
      </c>
      <c r="F17" s="34">
        <v>12</v>
      </c>
      <c r="G17" s="27">
        <v>34320.910000000003</v>
      </c>
      <c r="H17" s="34" t="e">
        <f xml:space="preserve"> SUM(#REF!,#REF!,#REF!,#REF!,#REF!,#REF!,#REF!,#REF!,#REF!,#REF!,#REF!,#REF!)</f>
        <v>#REF!</v>
      </c>
      <c r="I17" s="34" t="e">
        <f xml:space="preserve"> SUM(#REF!,#REF!,#REF!,#REF!,#REF!,#REF!,#REF!,#REF!,#REF!,#REF!,#REF!,#REF!)</f>
        <v>#REF!</v>
      </c>
      <c r="J17" s="34">
        <v>14</v>
      </c>
      <c r="K17" s="27">
        <f t="shared" ref="K17:K23" si="1">SUM(C17,E17,G17)</f>
        <v>69848.37</v>
      </c>
      <c r="L17" s="11"/>
      <c r="M17" s="34">
        <v>2</v>
      </c>
      <c r="N17" s="127">
        <v>72072</v>
      </c>
      <c r="O17" s="34">
        <f t="shared" ref="O17:O23" si="2">SUM(J17,M17)</f>
        <v>16</v>
      </c>
      <c r="P17" s="27">
        <f t="shared" si="0"/>
        <v>106392.91</v>
      </c>
      <c r="Q17" s="11"/>
      <c r="R17" s="55">
        <f t="shared" ref="R17:R23" si="3">P17/$R$15</f>
        <v>7.4624711881633131E-3</v>
      </c>
      <c r="S17" s="55">
        <f t="shared" ref="S17:S23" si="4">P17/$S$15</f>
        <v>1.0459866095976998E-3</v>
      </c>
      <c r="T17" s="168"/>
    </row>
    <row r="18" spans="1:20" ht="15" customHeight="1" x14ac:dyDescent="0.3">
      <c r="A18" s="1" t="s">
        <v>5</v>
      </c>
      <c r="B18" s="113">
        <v>5</v>
      </c>
      <c r="C18" s="27">
        <v>262574.09000000003</v>
      </c>
      <c r="D18" s="34">
        <v>1</v>
      </c>
      <c r="E18" s="128">
        <v>3396.3</v>
      </c>
      <c r="F18" s="34">
        <v>17</v>
      </c>
      <c r="G18" s="27">
        <v>592813.71</v>
      </c>
      <c r="H18" s="34" t="e">
        <f xml:space="preserve"> SUM(#REF!,#REF!,#REF!,#REF!,#REF!,#REF!,#REF!,#REF!,#REF!,#REF!,#REF!,#REF!)</f>
        <v>#REF!</v>
      </c>
      <c r="I18" s="34" t="e">
        <f xml:space="preserve"> SUM(#REF!,#REF!,#REF!,#REF!,#REF!,#REF!,#REF!,#REF!,#REF!,#REF!,#REF!,#REF!)</f>
        <v>#REF!</v>
      </c>
      <c r="J18" s="34">
        <v>21</v>
      </c>
      <c r="K18" s="27">
        <f t="shared" si="1"/>
        <v>858784.1</v>
      </c>
      <c r="L18" s="11"/>
      <c r="M18" s="34">
        <v>7</v>
      </c>
      <c r="N18" s="127">
        <v>563477.78</v>
      </c>
      <c r="O18" s="34">
        <f t="shared" si="2"/>
        <v>28</v>
      </c>
      <c r="P18" s="27">
        <f t="shared" si="0"/>
        <v>1156291.49</v>
      </c>
      <c r="Q18" s="11"/>
      <c r="R18" s="55">
        <f t="shared" si="3"/>
        <v>8.110307283862643E-2</v>
      </c>
      <c r="S18" s="55">
        <f t="shared" si="4"/>
        <v>1.1367913663906482E-2</v>
      </c>
    </row>
    <row r="19" spans="1:20" ht="15" customHeight="1" x14ac:dyDescent="0.3">
      <c r="A19" s="1" t="s">
        <v>6</v>
      </c>
      <c r="B19" s="113">
        <v>5</v>
      </c>
      <c r="C19" s="83">
        <v>892307.52</v>
      </c>
      <c r="D19" s="34">
        <v>17</v>
      </c>
      <c r="E19" s="128">
        <v>552388.51</v>
      </c>
      <c r="F19" s="34">
        <v>103</v>
      </c>
      <c r="G19" s="27">
        <v>3452728.76</v>
      </c>
      <c r="H19" s="34" t="e">
        <f xml:space="preserve"> SUM(#REF!,#REF!,#REF!,#REF!,#REF!,#REF!,#REF!,#REF!,#REF!,#REF!,#REF!,#REF!)</f>
        <v>#REF!</v>
      </c>
      <c r="I19" s="34" t="e">
        <f xml:space="preserve"> SUM(#REF!,#REF!,#REF!,#REF!,#REF!,#REF!,#REF!,#REF!,#REF!,#REF!,#REF!,#REF!)</f>
        <v>#REF!</v>
      </c>
      <c r="J19" s="34">
        <v>123</v>
      </c>
      <c r="K19" s="27">
        <f t="shared" si="1"/>
        <v>4897424.79</v>
      </c>
      <c r="L19" s="11"/>
      <c r="M19" s="34">
        <v>17</v>
      </c>
      <c r="N19" s="127">
        <v>910720.2699999999</v>
      </c>
      <c r="O19" s="34">
        <f t="shared" si="2"/>
        <v>140</v>
      </c>
      <c r="P19" s="27">
        <f t="shared" si="0"/>
        <v>4363449.0299999993</v>
      </c>
      <c r="Q19" s="11"/>
      <c r="R19" s="55">
        <f t="shared" si="3"/>
        <v>0.30605528758818751</v>
      </c>
      <c r="S19" s="55">
        <f t="shared" si="4"/>
        <v>4.2898622258213177E-2</v>
      </c>
    </row>
    <row r="20" spans="1:20" ht="15" customHeight="1" x14ac:dyDescent="0.3">
      <c r="A20" s="1" t="s">
        <v>7</v>
      </c>
      <c r="B20" s="113">
        <v>2</v>
      </c>
      <c r="C20" s="27">
        <v>38141.760000000002</v>
      </c>
      <c r="D20" s="34">
        <v>5</v>
      </c>
      <c r="E20" s="128">
        <v>76680.42</v>
      </c>
      <c r="F20" s="34">
        <v>20</v>
      </c>
      <c r="G20" s="27">
        <v>887073.2</v>
      </c>
      <c r="H20" s="34" t="e">
        <f xml:space="preserve"> SUM(#REF!,#REF!,#REF!,#REF!,#REF!,#REF!,#REF!,#REF!,#REF!,#REF!,#REF!,#REF!)</f>
        <v>#REF!</v>
      </c>
      <c r="I20" s="34" t="e">
        <f xml:space="preserve"> SUM(#REF!,#REF!,#REF!,#REF!,#REF!,#REF!,#REF!,#REF!,#REF!,#REF!,#REF!,#REF!)</f>
        <v>#REF!</v>
      </c>
      <c r="J20" s="34">
        <v>26</v>
      </c>
      <c r="K20" s="27">
        <f t="shared" si="1"/>
        <v>1001895.3799999999</v>
      </c>
      <c r="L20" s="11"/>
      <c r="M20" s="34">
        <v>4</v>
      </c>
      <c r="N20" s="127">
        <v>41040</v>
      </c>
      <c r="O20" s="34">
        <f t="shared" si="2"/>
        <v>30</v>
      </c>
      <c r="P20" s="27">
        <f t="shared" si="0"/>
        <v>928113.2</v>
      </c>
      <c r="Q20" s="11"/>
      <c r="R20" s="55">
        <f t="shared" si="3"/>
        <v>6.509849213029377E-2</v>
      </c>
      <c r="S20" s="55">
        <f t="shared" si="4"/>
        <v>9.124611587284075E-3</v>
      </c>
    </row>
    <row r="21" spans="1:20" ht="15" customHeight="1" x14ac:dyDescent="0.3">
      <c r="A21" s="1" t="s">
        <v>32</v>
      </c>
      <c r="B21" s="113">
        <v>3</v>
      </c>
      <c r="C21" s="27">
        <v>99287.65</v>
      </c>
      <c r="D21" s="34">
        <v>20</v>
      </c>
      <c r="E21" s="128">
        <v>263103.75</v>
      </c>
      <c r="F21" s="34">
        <v>245</v>
      </c>
      <c r="G21" s="27">
        <v>3703325.45</v>
      </c>
      <c r="H21" s="34" t="e">
        <f xml:space="preserve"> SUM(#REF!,#REF!,#REF!,#REF!,#REF!,#REF!,#REF!,#REF!,#REF!,#REF!,#REF!,#REF!)</f>
        <v>#REF!</v>
      </c>
      <c r="I21" s="34" t="e">
        <f xml:space="preserve"> SUM(#REF!,#REF!,#REF!,#REF!,#REF!,#REF!,#REF!,#REF!,#REF!,#REF!,#REF!,#REF!)</f>
        <v>#REF!</v>
      </c>
      <c r="J21" s="34">
        <v>267</v>
      </c>
      <c r="K21" s="27">
        <f t="shared" si="1"/>
        <v>4065716.85</v>
      </c>
      <c r="L21" s="11"/>
      <c r="M21" s="34">
        <v>8</v>
      </c>
      <c r="N21" s="127">
        <v>348568.74999999994</v>
      </c>
      <c r="O21" s="34">
        <f t="shared" si="2"/>
        <v>275</v>
      </c>
      <c r="P21" s="27">
        <f t="shared" si="0"/>
        <v>4051894.2</v>
      </c>
      <c r="Q21" s="11"/>
      <c r="R21" s="55">
        <f t="shared" si="3"/>
        <v>0.284202619563522</v>
      </c>
      <c r="S21" s="55">
        <f t="shared" si="4"/>
        <v>3.9835615706973186E-2</v>
      </c>
    </row>
    <row r="22" spans="1:20" ht="15" customHeight="1" x14ac:dyDescent="0.3">
      <c r="A22" s="1" t="s">
        <v>31</v>
      </c>
      <c r="B22" s="113">
        <v>0</v>
      </c>
      <c r="C22" s="89">
        <v>0</v>
      </c>
      <c r="D22" s="90">
        <v>0</v>
      </c>
      <c r="E22" s="29">
        <v>0</v>
      </c>
      <c r="F22" s="34">
        <v>0</v>
      </c>
      <c r="G22" s="27">
        <v>0</v>
      </c>
      <c r="H22" s="34" t="e">
        <f xml:space="preserve"> SUM(#REF!,#REF!,#REF!,#REF!,#REF!,#REF!,#REF!,#REF!,#REF!,#REF!,#REF!,#REF!)</f>
        <v>#REF!</v>
      </c>
      <c r="I22" s="34" t="e">
        <f xml:space="preserve"> SUM(#REF!,#REF!,#REF!,#REF!,#REF!,#REF!,#REF!,#REF!,#REF!,#REF!,#REF!,#REF!)</f>
        <v>#REF!</v>
      </c>
      <c r="J22" s="34">
        <v>0</v>
      </c>
      <c r="K22" s="27">
        <f t="shared" si="1"/>
        <v>0</v>
      </c>
      <c r="L22" s="11"/>
      <c r="M22" s="34">
        <v>2</v>
      </c>
      <c r="N22" s="127">
        <v>206040.81</v>
      </c>
      <c r="O22" s="34">
        <f t="shared" si="2"/>
        <v>2</v>
      </c>
      <c r="P22" s="27">
        <f t="shared" si="0"/>
        <v>206040.81</v>
      </c>
      <c r="Q22" s="11"/>
      <c r="R22" s="55">
        <f t="shared" si="3"/>
        <v>1.4451842779850944E-2</v>
      </c>
      <c r="S22" s="55">
        <f t="shared" si="4"/>
        <v>2.0256606224104954E-3</v>
      </c>
    </row>
    <row r="23" spans="1:20" ht="15" customHeight="1" x14ac:dyDescent="0.3">
      <c r="A23" t="s">
        <v>358</v>
      </c>
      <c r="B23" s="113">
        <v>0</v>
      </c>
      <c r="C23" s="30">
        <v>0</v>
      </c>
      <c r="D23" s="34">
        <v>0</v>
      </c>
      <c r="E23" s="29">
        <v>0</v>
      </c>
      <c r="F23" s="34">
        <v>3</v>
      </c>
      <c r="G23" s="27">
        <v>41463.339999999997</v>
      </c>
      <c r="H23" s="34"/>
      <c r="I23" s="34"/>
      <c r="J23" s="34">
        <v>3</v>
      </c>
      <c r="K23" s="27">
        <f t="shared" si="1"/>
        <v>41463.339999999997</v>
      </c>
      <c r="L23" s="11"/>
      <c r="M23" s="34"/>
      <c r="N23" s="127"/>
      <c r="O23" s="34">
        <f t="shared" si="2"/>
        <v>3</v>
      </c>
      <c r="P23" s="27">
        <f t="shared" si="0"/>
        <v>41463.339999999997</v>
      </c>
      <c r="Q23" s="11"/>
      <c r="R23" s="55">
        <f t="shared" si="3"/>
        <v>2.9082669147316243E-3</v>
      </c>
      <c r="S23" s="55">
        <f t="shared" si="4"/>
        <v>4.0764087032864018E-4</v>
      </c>
    </row>
    <row r="24" spans="1:20" ht="31.5" customHeight="1" x14ac:dyDescent="0.35">
      <c r="A24" s="3" t="s">
        <v>45</v>
      </c>
      <c r="B24" s="116">
        <f t="shared" ref="B24:F24" si="5">SUM(B16:B23)</f>
        <v>19</v>
      </c>
      <c r="C24" s="27">
        <f t="shared" si="5"/>
        <v>1440964.59</v>
      </c>
      <c r="D24" s="35">
        <f t="shared" si="5"/>
        <v>48</v>
      </c>
      <c r="E24" s="27">
        <f t="shared" si="5"/>
        <v>1025996.54</v>
      </c>
      <c r="F24" s="35">
        <f t="shared" si="5"/>
        <v>416</v>
      </c>
      <c r="G24" s="31">
        <f>SUM(G16:G23)</f>
        <v>9430879.3399999999</v>
      </c>
      <c r="H24" s="17" t="e">
        <f>SUM(H16:H20)</f>
        <v>#REF!</v>
      </c>
      <c r="I24" s="14" t="e">
        <f>SUM(I16:I20)</f>
        <v>#REF!</v>
      </c>
      <c r="J24" s="35">
        <f>SUM(J16:J23)</f>
        <v>475</v>
      </c>
      <c r="K24" s="30">
        <f>SUM(G24,E24,C24)</f>
        <v>11897840.469999999</v>
      </c>
      <c r="L24" s="11"/>
      <c r="M24" s="35">
        <f>SUM(M16:M23)</f>
        <v>44</v>
      </c>
      <c r="N24" s="27">
        <f>SUM(N16:N22)</f>
        <v>2359220.94</v>
      </c>
      <c r="O24" s="35">
        <f>SUM(O16:O23)</f>
        <v>519</v>
      </c>
      <c r="P24" s="31">
        <f>SUM(P16:P23)</f>
        <v>11790100.279999999</v>
      </c>
      <c r="Q24" s="11"/>
      <c r="R24" s="43"/>
      <c r="S24" s="43"/>
    </row>
    <row r="25" spans="1:20" ht="15.75" customHeight="1" x14ac:dyDescent="0.3">
      <c r="G25"/>
      <c r="L25" s="22"/>
      <c r="M25" s="22"/>
      <c r="P25" s="152"/>
      <c r="Q25" s="22"/>
    </row>
    <row r="26" spans="1:20" ht="15.75" hidden="1" customHeight="1" x14ac:dyDescent="0.3">
      <c r="A26" s="1" t="s">
        <v>315</v>
      </c>
      <c r="B26" s="34"/>
      <c r="C26" s="71"/>
      <c r="D26" s="34"/>
      <c r="E26" s="30">
        <v>0</v>
      </c>
      <c r="F26" s="34"/>
      <c r="G26" s="71"/>
      <c r="H26" s="34"/>
      <c r="I26" s="34"/>
      <c r="J26" s="34"/>
      <c r="K26" s="30" t="e">
        <f>#REF!</f>
        <v>#REF!</v>
      </c>
      <c r="L26" s="11"/>
      <c r="M26" s="22"/>
      <c r="N26" s="71"/>
      <c r="O26" s="34"/>
      <c r="P26" s="71"/>
      <c r="Q26" s="11"/>
      <c r="R26" s="55"/>
      <c r="S26" s="55"/>
    </row>
    <row r="27" spans="1:20" ht="32.25" hidden="1" customHeight="1" x14ac:dyDescent="0.35">
      <c r="A27" s="3" t="s">
        <v>37</v>
      </c>
      <c r="B27" s="35">
        <f>B24</f>
        <v>19</v>
      </c>
      <c r="C27" s="27">
        <f>SUM(C24,C26)</f>
        <v>1440964.59</v>
      </c>
      <c r="D27" s="35">
        <f>D24</f>
        <v>48</v>
      </c>
      <c r="E27" s="27">
        <f>SUM(E24+E26)</f>
        <v>1025996.54</v>
      </c>
      <c r="F27" s="35">
        <f>F24</f>
        <v>416</v>
      </c>
      <c r="G27" s="27">
        <f>SUM(G24+G26)</f>
        <v>9430879.3399999999</v>
      </c>
      <c r="H27" s="17" t="e">
        <f>SUM(#REF!,#REF!,#REF!,#REF!,#REF!,#REF!,#REF!,#REF!,#REF!,#REF!,#REF!,#REF!)</f>
        <v>#REF!</v>
      </c>
      <c r="I27" s="14" t="e">
        <f>SUM(#REF!,#REF!,#REF!,#REF!,#REF!,#REF!,#REF!,#REF!,#REF!,#REF!,#REF!,#REF!)</f>
        <v>#REF!</v>
      </c>
      <c r="J27" s="35">
        <f>J24</f>
        <v>475</v>
      </c>
      <c r="K27" s="27" t="e">
        <f>SUM(K24,K26)</f>
        <v>#REF!</v>
      </c>
      <c r="L27" s="11"/>
      <c r="M27" s="22"/>
      <c r="N27" s="27" t="e">
        <f>SUM(#REF!+N26)</f>
        <v>#REF!</v>
      </c>
      <c r="O27" s="35">
        <f>O24</f>
        <v>519</v>
      </c>
      <c r="P27" s="27">
        <f>SUM(P24+P26)</f>
        <v>11790100.279999999</v>
      </c>
      <c r="Q27" s="11"/>
      <c r="R27" s="43"/>
      <c r="S27" s="43"/>
    </row>
    <row r="28" spans="1:20" hidden="1" x14ac:dyDescent="0.3">
      <c r="M28" s="22"/>
    </row>
    <row r="29" spans="1:20" hidden="1" x14ac:dyDescent="0.3">
      <c r="A29" s="4" t="s">
        <v>413</v>
      </c>
      <c r="B29" s="199" t="s">
        <v>414</v>
      </c>
      <c r="M29" s="22"/>
    </row>
    <row r="30" spans="1:20" hidden="1" x14ac:dyDescent="0.3">
      <c r="A30" s="4" t="s">
        <v>314</v>
      </c>
      <c r="B30" s="199"/>
      <c r="M30" s="22"/>
    </row>
    <row r="31" spans="1:20" hidden="1" x14ac:dyDescent="0.3">
      <c r="A31" s="77" t="s">
        <v>4</v>
      </c>
      <c r="B31" s="110" t="e">
        <f>#REF!/#REF!</f>
        <v>#REF!</v>
      </c>
      <c r="M31" s="22"/>
    </row>
    <row r="32" spans="1:20" hidden="1" x14ac:dyDescent="0.3">
      <c r="A32" s="77" t="s">
        <v>30</v>
      </c>
      <c r="B32" s="110" t="e">
        <f>#REF!/#REF!</f>
        <v>#REF!</v>
      </c>
      <c r="M32" s="22"/>
    </row>
    <row r="33" spans="1:19" hidden="1" x14ac:dyDescent="0.3">
      <c r="A33" s="77" t="s">
        <v>5</v>
      </c>
      <c r="B33" s="110" t="e">
        <f>#REF!/#REF!</f>
        <v>#REF!</v>
      </c>
      <c r="M33" s="22"/>
    </row>
    <row r="34" spans="1:19" hidden="1" x14ac:dyDescent="0.3">
      <c r="A34" s="77" t="s">
        <v>6</v>
      </c>
      <c r="B34" s="110" t="e">
        <f>#REF!/#REF!</f>
        <v>#REF!</v>
      </c>
      <c r="M34" s="22"/>
    </row>
    <row r="35" spans="1:19" hidden="1" x14ac:dyDescent="0.3">
      <c r="A35" s="77" t="s">
        <v>7</v>
      </c>
      <c r="B35" s="110" t="e">
        <f>#REF!/#REF!</f>
        <v>#REF!</v>
      </c>
      <c r="M35" s="22"/>
    </row>
    <row r="36" spans="1:19" hidden="1" x14ac:dyDescent="0.3">
      <c r="A36" s="77" t="s">
        <v>32</v>
      </c>
      <c r="B36" s="110" t="e">
        <f>#REF!/#REF!</f>
        <v>#REF!</v>
      </c>
      <c r="M36" s="22"/>
    </row>
    <row r="37" spans="1:19" hidden="1" x14ac:dyDescent="0.3">
      <c r="A37" s="77" t="s">
        <v>31</v>
      </c>
      <c r="B37" s="110" t="e">
        <f>#REF!/#REF!</f>
        <v>#REF!</v>
      </c>
      <c r="M37" s="22"/>
    </row>
    <row r="38" spans="1:19" hidden="1" x14ac:dyDescent="0.3">
      <c r="A38" s="52" t="s">
        <v>358</v>
      </c>
      <c r="B38" s="110">
        <v>0</v>
      </c>
      <c r="M38" s="22"/>
    </row>
    <row r="39" spans="1:19" hidden="1" x14ac:dyDescent="0.3">
      <c r="M39" s="22"/>
    </row>
    <row r="40" spans="1:19" hidden="1" x14ac:dyDescent="0.3">
      <c r="A40" s="109" t="s">
        <v>158</v>
      </c>
      <c r="M40" s="22"/>
    </row>
    <row r="41" spans="1:19" x14ac:dyDescent="0.3">
      <c r="A41" s="52"/>
      <c r="G41"/>
      <c r="K41"/>
      <c r="M41" s="22"/>
      <c r="Q41" s="22"/>
      <c r="R41" s="22"/>
      <c r="S41" s="22"/>
    </row>
    <row r="42" spans="1:19" x14ac:dyDescent="0.3">
      <c r="G42"/>
      <c r="K42"/>
      <c r="Q42" s="22"/>
      <c r="R42" s="22"/>
      <c r="S42" s="22"/>
    </row>
    <row r="43" spans="1:19" x14ac:dyDescent="0.3">
      <c r="G43"/>
      <c r="K43"/>
      <c r="Q43" s="22"/>
      <c r="R43" s="22"/>
      <c r="S43" s="22"/>
    </row>
    <row r="44" spans="1:19" x14ac:dyDescent="0.3">
      <c r="K44"/>
      <c r="Q44" s="22"/>
      <c r="R44" s="22"/>
      <c r="S44" s="22"/>
    </row>
  </sheetData>
  <mergeCells count="26">
    <mergeCell ref="G13:G14"/>
    <mergeCell ref="K13:K14"/>
    <mergeCell ref="B29:B30"/>
    <mergeCell ref="B11:D11"/>
    <mergeCell ref="B12:C12"/>
    <mergeCell ref="D12:E12"/>
    <mergeCell ref="C13:C14"/>
    <mergeCell ref="B13:B14"/>
    <mergeCell ref="D13:D14"/>
    <mergeCell ref="E13:E14"/>
    <mergeCell ref="B10:D10"/>
    <mergeCell ref="B7:D7"/>
    <mergeCell ref="B8:D8"/>
    <mergeCell ref="B9:D9"/>
    <mergeCell ref="S13:S14"/>
    <mergeCell ref="R12:S12"/>
    <mergeCell ref="F12:G12"/>
    <mergeCell ref="H12:I12"/>
    <mergeCell ref="J12:K12"/>
    <mergeCell ref="R13:R14"/>
    <mergeCell ref="M12:N12"/>
    <mergeCell ref="O12:P12"/>
    <mergeCell ref="F13:F14"/>
    <mergeCell ref="J13:J14"/>
    <mergeCell ref="M13:M14"/>
    <mergeCell ref="O13:O14"/>
  </mergeCells>
  <pageMargins left="0.7" right="0.7" top="0.75" bottom="0.75" header="0.3" footer="0.3"/>
  <pageSetup scale="5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N35"/>
  <sheetViews>
    <sheetView topLeftCell="A7" zoomScale="90" zoomScaleNormal="90" workbookViewId="0">
      <selection activeCell="L50" sqref="L50"/>
    </sheetView>
  </sheetViews>
  <sheetFormatPr defaultColWidth="9.109375" defaultRowHeight="14.4" x14ac:dyDescent="0.3"/>
  <cols>
    <col min="1" max="1" width="41.88671875" bestFit="1" customWidth="1"/>
    <col min="3" max="3" width="10.88671875" customWidth="1"/>
    <col min="4" max="4" width="18.109375" style="22" customWidth="1"/>
    <col min="5" max="5" width="8.6640625" customWidth="1"/>
    <col min="6" max="6" width="14.6640625" style="22" customWidth="1"/>
    <col min="7" max="7" width="9.88671875" customWidth="1"/>
    <col min="8" max="8" width="17.33203125" style="22" customWidth="1"/>
    <col min="9" max="9" width="5.109375" hidden="1" customWidth="1"/>
    <col min="10" max="10" width="9.88671875" hidden="1" customWidth="1"/>
    <col min="11" max="11" width="6.109375" customWidth="1"/>
    <col min="12" max="12" width="17.33203125" style="22" customWidth="1"/>
    <col min="13" max="13" width="1.5546875" customWidth="1"/>
    <col min="14" max="14" width="29.109375" customWidth="1"/>
  </cols>
  <sheetData>
    <row r="6" spans="1:14" ht="34.5" customHeight="1" x14ac:dyDescent="0.3"/>
    <row r="7" spans="1:14" ht="19.95" customHeight="1" x14ac:dyDescent="0.3">
      <c r="A7" s="205" t="s">
        <v>24</v>
      </c>
      <c r="B7" s="205"/>
      <c r="C7" s="184" t="s">
        <v>33</v>
      </c>
      <c r="D7" s="184"/>
      <c r="E7" s="184"/>
    </row>
    <row r="8" spans="1:14" ht="18.45" customHeight="1" x14ac:dyDescent="0.3">
      <c r="A8" s="205" t="s">
        <v>43</v>
      </c>
      <c r="B8" s="205"/>
      <c r="C8" s="184" t="s">
        <v>39</v>
      </c>
      <c r="D8" s="184"/>
      <c r="E8" s="184"/>
    </row>
    <row r="9" spans="1:14" ht="19.95" customHeight="1" x14ac:dyDescent="0.3">
      <c r="A9" s="205" t="s">
        <v>22</v>
      </c>
      <c r="B9" s="205"/>
      <c r="C9" s="185"/>
      <c r="D9" s="184"/>
      <c r="E9" s="184"/>
    </row>
    <row r="10" spans="1:14" ht="18" customHeight="1" x14ac:dyDescent="0.3">
      <c r="A10" s="205" t="s">
        <v>23</v>
      </c>
      <c r="B10" s="205"/>
      <c r="C10" s="184"/>
      <c r="D10" s="184"/>
      <c r="E10" s="184"/>
    </row>
    <row r="11" spans="1:14" ht="18.75" customHeight="1" x14ac:dyDescent="0.3">
      <c r="A11" s="205" t="s">
        <v>34</v>
      </c>
      <c r="B11" s="205"/>
      <c r="C11" s="200" t="s">
        <v>44</v>
      </c>
      <c r="D11" s="200"/>
      <c r="E11" s="200"/>
    </row>
    <row r="12" spans="1:14" ht="33.75" customHeight="1" x14ac:dyDescent="0.35">
      <c r="A12" s="4" t="s">
        <v>0</v>
      </c>
      <c r="B12" s="5"/>
      <c r="C12" s="206" t="s">
        <v>27</v>
      </c>
      <c r="D12" s="207"/>
      <c r="E12" s="206" t="s">
        <v>28</v>
      </c>
      <c r="F12" s="207"/>
      <c r="G12" s="188" t="s">
        <v>29</v>
      </c>
      <c r="H12" s="189"/>
      <c r="I12" s="188"/>
      <c r="J12" s="189"/>
      <c r="K12" s="188" t="s">
        <v>2</v>
      </c>
      <c r="L12" s="189"/>
      <c r="M12" s="11"/>
      <c r="N12" s="43" t="s">
        <v>40</v>
      </c>
    </row>
    <row r="13" spans="1:14" ht="21" customHeight="1" x14ac:dyDescent="0.35">
      <c r="A13" s="56"/>
      <c r="B13" s="57"/>
      <c r="C13" s="58"/>
      <c r="D13" s="23"/>
      <c r="E13" s="59"/>
      <c r="F13" s="23"/>
      <c r="G13" s="59"/>
      <c r="H13" s="23"/>
      <c r="I13" s="59"/>
      <c r="J13" s="59"/>
      <c r="K13" s="59"/>
      <c r="L13" s="23"/>
      <c r="M13" s="60"/>
      <c r="N13" s="44"/>
    </row>
    <row r="14" spans="1:14" ht="21" customHeight="1" x14ac:dyDescent="0.35">
      <c r="A14" s="61"/>
      <c r="B14" s="57"/>
      <c r="C14" s="62"/>
      <c r="D14" s="24"/>
      <c r="E14" s="63"/>
      <c r="F14" s="24"/>
      <c r="G14" s="63"/>
      <c r="H14" s="24"/>
      <c r="I14" s="63"/>
      <c r="J14" s="63"/>
      <c r="K14" s="63"/>
      <c r="L14" s="24"/>
      <c r="M14" s="64"/>
      <c r="N14" s="45"/>
    </row>
    <row r="15" spans="1:14" ht="26.25" customHeight="1" x14ac:dyDescent="0.3">
      <c r="A15" s="65"/>
      <c r="B15" s="66"/>
      <c r="C15" s="67"/>
      <c r="D15" s="33"/>
      <c r="E15" s="8"/>
      <c r="F15" s="33"/>
      <c r="G15" s="8"/>
      <c r="I15" s="8"/>
      <c r="K15" s="8"/>
      <c r="M15" s="12"/>
      <c r="N15" s="186" t="s">
        <v>36</v>
      </c>
    </row>
    <row r="16" spans="1:14" ht="31.5" customHeight="1" x14ac:dyDescent="0.3">
      <c r="A16" s="68"/>
      <c r="B16" s="66"/>
      <c r="C16" s="6"/>
      <c r="D16" s="25" t="s">
        <v>3</v>
      </c>
      <c r="E16" s="9"/>
      <c r="F16" s="25" t="s">
        <v>3</v>
      </c>
      <c r="G16" s="9"/>
      <c r="H16" s="25" t="s">
        <v>3</v>
      </c>
      <c r="I16" s="9"/>
      <c r="J16" s="7" t="s">
        <v>3</v>
      </c>
      <c r="K16" s="9"/>
      <c r="L16" s="25" t="s">
        <v>3</v>
      </c>
      <c r="M16" s="11"/>
      <c r="N16" s="187"/>
    </row>
    <row r="17" spans="1:14" ht="15" customHeight="1" x14ac:dyDescent="0.3">
      <c r="A17" s="4" t="s">
        <v>8</v>
      </c>
      <c r="B17" s="66"/>
      <c r="C17" s="10" t="s">
        <v>1</v>
      </c>
      <c r="D17" s="28"/>
      <c r="E17" s="10" t="s">
        <v>1</v>
      </c>
      <c r="F17" s="28"/>
      <c r="G17" s="10" t="s">
        <v>1</v>
      </c>
      <c r="H17" s="69"/>
      <c r="I17" s="10" t="s">
        <v>1</v>
      </c>
      <c r="J17" s="2"/>
      <c r="K17" s="10" t="s">
        <v>1</v>
      </c>
      <c r="L17" s="28"/>
      <c r="M17" s="11"/>
      <c r="N17" s="70"/>
    </row>
    <row r="18" spans="1:14" ht="15" customHeight="1" x14ac:dyDescent="0.3">
      <c r="A18" s="13" t="s">
        <v>4</v>
      </c>
      <c r="B18" s="66"/>
      <c r="C18" s="34"/>
      <c r="D18" s="30">
        <v>0</v>
      </c>
      <c r="E18" s="34"/>
      <c r="F18" s="30">
        <f>SUM('[1]Jun Summary Report '!F18, '[1]May Summary Report '!F18, '[1]Apr Summary Report'!F18, '[1]Mar Summary Report'!F18, '[1]Feb Summary Report '!F18, '[1]Jan Summary Report'!F18, '[1]Dec Summary Report'!F18, '[1]Nov Summary Report  '!F18,'[1]Oct Summary Report '!F18,'[1]Sept Summary Report'!F18,'[1]Aug Summary Report '!F18,'[1]July Summary Report'!F18)</f>
        <v>0</v>
      </c>
      <c r="G18" s="34">
        <v>16</v>
      </c>
      <c r="H18" s="71">
        <f>SUM('[1]Jun Summary Report '!H18, '[1]May Summary Report '!H18, '[1]Apr Summary Report'!H18, '[1]Mar Summary Report'!H18, '[1]Feb Summary Report '!H18, '[1]Jan Summary Report'!H18, '[1]Dec Summary Report'!H18, '[1]Nov Summary Report  '!H18,'[1]Oct Summary Report '!H18,'[1]Sept Summary Report'!H18,'[1]Aug Summary Report '!H18,'[1]July Summary Report'!H18)</f>
        <v>111251.71</v>
      </c>
      <c r="I18" s="34">
        <f>SUM('[1]Jun Summary Report '!I18, '[1]May Summary Report '!I18, '[1]Apr Summary Report'!I18, '[1]Mar Summary Report'!I18, '[1]Feb Summary Report '!I18, '[1]Jan Summary Report'!I18, '[1]Dec Summary Report'!I18, '[1]Nov Summary Report  '!I18,'[1]Oct Summary Report '!I18,'[1]Sept Summary Report'!I18,'[1]Aug Summary Report '!I18,'[1]July Summary Report'!I18)</f>
        <v>0</v>
      </c>
      <c r="J18" s="34">
        <f>SUM('[1]Jun Summary Report '!J18, '[1]May Summary Report '!J18, '[1]Apr Summary Report'!J18, '[1]Mar Summary Report'!J18, '[1]Feb Summary Report '!J18, '[1]Jan Summary Report'!J18, '[1]Dec Summary Report'!J18, '[1]Nov Summary Report  '!J18,'[1]Oct Summary Report '!J18,'[1]Sept Summary Report'!J18,'[1]Aug Summary Report '!J18,'[1]July Summary Report'!J18)</f>
        <v>0</v>
      </c>
      <c r="K18" s="34">
        <v>17</v>
      </c>
      <c r="L18" s="30">
        <f t="shared" ref="L18:L24" si="0">SUM(D18,F18,H18)</f>
        <v>111251.71</v>
      </c>
      <c r="M18" s="11"/>
      <c r="N18" s="46">
        <f>L18/L35</f>
        <v>2.3578132957033954E-2</v>
      </c>
    </row>
    <row r="19" spans="1:14" ht="15" customHeight="1" x14ac:dyDescent="0.3">
      <c r="A19" s="1" t="s">
        <v>30</v>
      </c>
      <c r="B19" s="66"/>
      <c r="C19" s="34"/>
      <c r="D19" s="30">
        <v>0</v>
      </c>
      <c r="E19" s="34"/>
      <c r="F19" s="30">
        <v>0</v>
      </c>
      <c r="G19" s="34">
        <v>77</v>
      </c>
      <c r="H19" s="71">
        <f>SUM('[1]Jun Summary Report '!H19, '[1]May Summary Report '!H19, '[1]Apr Summary Report'!H19, '[1]Mar Summary Report'!H19, '[1]Feb Summary Report '!H19, '[1]Jan Summary Report'!H19, '[1]Dec Summary Report'!H19, '[1]Nov Summary Report  '!H19,'[1]Oct Summary Report '!H19,'[1]Sept Summary Report'!H19,'[1]Aug Summary Report '!H19,'[1]July Summary Report'!H19)</f>
        <v>448409.28</v>
      </c>
      <c r="I19" s="34">
        <f>SUM('[1]Jun Summary Report '!I19, '[1]May Summary Report '!I19, '[1]Apr Summary Report'!I19, '[1]Mar Summary Report'!I19, '[1]Feb Summary Report '!I19, '[1]Jan Summary Report'!I19, '[1]Dec Summary Report'!I19, '[1]Nov Summary Report  '!I19,'[1]Oct Summary Report '!I19,'[1]Sept Summary Report'!I19,'[1]Aug Summary Report '!I19,'[1]July Summary Report'!I19)</f>
        <v>0</v>
      </c>
      <c r="J19" s="34">
        <f>SUM('[1]Jun Summary Report '!J19, '[1]May Summary Report '!J19, '[1]Apr Summary Report'!J19, '[1]Mar Summary Report'!J19, '[1]Feb Summary Report '!J19, '[1]Jan Summary Report'!J19, '[1]Dec Summary Report'!J19, '[1]Nov Summary Report  '!J19,'[1]Oct Summary Report '!J19,'[1]Sept Summary Report'!J19,'[1]Aug Summary Report '!J19,'[1]July Summary Report'!J19)</f>
        <v>0</v>
      </c>
      <c r="K19" s="34">
        <f>G19</f>
        <v>77</v>
      </c>
      <c r="L19" s="30">
        <f t="shared" si="0"/>
        <v>448409.28</v>
      </c>
      <c r="M19" s="11"/>
      <c r="N19" s="46">
        <f>L19/L35</f>
        <v>9.5033628004530149E-2</v>
      </c>
    </row>
    <row r="20" spans="1:14" ht="15" customHeight="1" x14ac:dyDescent="0.3">
      <c r="A20" s="1" t="s">
        <v>5</v>
      </c>
      <c r="B20" s="66"/>
      <c r="C20" s="34"/>
      <c r="D20" s="30">
        <v>0</v>
      </c>
      <c r="E20" s="34"/>
      <c r="F20" s="30">
        <f>SUM('[1]Jun Summary Report '!F20, '[1]May Summary Report '!F20, '[1]Apr Summary Report'!F20, '[1]Mar Summary Report'!F20, '[1]Feb Summary Report '!F20, '[1]Jan Summary Report'!F20, '[1]Dec Summary Report'!F20, '[1]Nov Summary Report  '!F20,'[1]Oct Summary Report '!F20,'[1]Sept Summary Report'!F20,'[1]Aug Summary Report '!F20,'[1]July Summary Report'!F20)</f>
        <v>0</v>
      </c>
      <c r="G20" s="34">
        <v>41</v>
      </c>
      <c r="H20" s="71">
        <f>SUM('[1]Jun Summary Report '!H20, '[1]May Summary Report '!H20, '[1]Apr Summary Report'!H20, '[1]Mar Summary Report'!H20, '[1]Feb Summary Report '!H20, '[1]Jan Summary Report'!H20, '[1]Dec Summary Report'!H20, '[1]Nov Summary Report  '!H20,'[1]Oct Summary Report '!H20,'[1]Sept Summary Report'!H20,'[1]Aug Summary Report '!H20,'[1]July Summary Report'!H20)</f>
        <v>244776.59</v>
      </c>
      <c r="I20" s="34">
        <f>SUM('[1]Jun Summary Report '!I20, '[1]May Summary Report '!I20, '[1]Apr Summary Report'!I20, '[1]Mar Summary Report'!I20, '[1]Feb Summary Report '!I20, '[1]Jan Summary Report'!I20, '[1]Dec Summary Report'!I20, '[1]Nov Summary Report  '!I20,'[1]Oct Summary Report '!I20,'[1]Sept Summary Report'!I20,'[1]Aug Summary Report '!I20,'[1]July Summary Report'!I20)</f>
        <v>0</v>
      </c>
      <c r="J20" s="34">
        <f>SUM('[1]Jun Summary Report '!J20, '[1]May Summary Report '!J20, '[1]Apr Summary Report'!J20, '[1]Mar Summary Report'!J20, '[1]Feb Summary Report '!J20, '[1]Jan Summary Report'!J20, '[1]Dec Summary Report'!J20, '[1]Nov Summary Report  '!J20,'[1]Oct Summary Report '!J20,'[1]Sept Summary Report'!J20,'[1]Aug Summary Report '!J20,'[1]July Summary Report'!J20)</f>
        <v>0</v>
      </c>
      <c r="K20" s="34">
        <f>G20</f>
        <v>41</v>
      </c>
      <c r="L20" s="30">
        <f t="shared" si="0"/>
        <v>244776.59</v>
      </c>
      <c r="M20" s="11"/>
      <c r="N20" s="46">
        <f>L20/L35</f>
        <v>5.1876730558023665E-2</v>
      </c>
    </row>
    <row r="21" spans="1:14" ht="15" customHeight="1" x14ac:dyDescent="0.3">
      <c r="A21" s="1" t="s">
        <v>6</v>
      </c>
      <c r="B21" s="66"/>
      <c r="C21" s="34"/>
      <c r="D21" s="30">
        <v>0</v>
      </c>
      <c r="E21" s="34"/>
      <c r="F21" s="30">
        <f>SUM('[1]Jun Summary Report '!F21, '[1]May Summary Report '!F21, '[1]Apr Summary Report'!F21, '[1]Mar Summary Report'!F21, '[1]Feb Summary Report '!F21, '[1]Jan Summary Report'!F21, '[1]Dec Summary Report'!F21, '[1]Nov Summary Report  '!F21,'[1]Oct Summary Report '!F21,'[1]Sept Summary Report'!F21,'[1]Aug Summary Report '!F21,'[1]July Summary Report'!F21)</f>
        <v>0</v>
      </c>
      <c r="G21" s="34">
        <v>265</v>
      </c>
      <c r="H21" s="71">
        <f>SUM('[1]Jun Summary Report '!H21, '[1]May Summary Report '!H21, '[1]Apr Summary Report'!H21, '[1]Mar Summary Report'!H21, '[1]Feb Summary Report '!H21, '[1]Jan Summary Report'!H21, '[1]Dec Summary Report'!H21, '[1]Nov Summary Report  '!H21,'[1]Oct Summary Report '!H21,'[1]Sept Summary Report'!H21,'[1]Aug Summary Report '!H21,'[1]July Summary Report'!H21)</f>
        <v>1525770.25</v>
      </c>
      <c r="I21" s="34">
        <f>SUM('[1]Jun Summary Report '!I21, '[1]May Summary Report '!I21, '[1]Apr Summary Report'!I21, '[1]Mar Summary Report'!I21, '[1]Feb Summary Report '!I21, '[1]Jan Summary Report'!I21, '[1]Dec Summary Report'!I21, '[1]Nov Summary Report  '!I21,'[1]Oct Summary Report '!I21,'[1]Sept Summary Report'!I21,'[1]Aug Summary Report '!I21,'[1]July Summary Report'!I21)</f>
        <v>0</v>
      </c>
      <c r="J21" s="34">
        <f>SUM('[1]Jun Summary Report '!J21, '[1]May Summary Report '!J21, '[1]Apr Summary Report'!J21, '[1]Mar Summary Report'!J21, '[1]Feb Summary Report '!J21, '[1]Jan Summary Report'!J21, '[1]Dec Summary Report'!J21, '[1]Nov Summary Report  '!J21,'[1]Oct Summary Report '!J21,'[1]Sept Summary Report'!J21,'[1]Aug Summary Report '!J21,'[1]July Summary Report'!J21)</f>
        <v>0</v>
      </c>
      <c r="K21" s="34">
        <f>G21</f>
        <v>265</v>
      </c>
      <c r="L21" s="30">
        <f t="shared" si="0"/>
        <v>1525770.25</v>
      </c>
      <c r="M21" s="11"/>
      <c r="N21" s="46">
        <f>L21/L35</f>
        <v>0.323364142595084</v>
      </c>
    </row>
    <row r="22" spans="1:14" ht="15" customHeight="1" x14ac:dyDescent="0.3">
      <c r="A22" s="1" t="s">
        <v>7</v>
      </c>
      <c r="B22" s="66"/>
      <c r="C22" s="34"/>
      <c r="D22" s="30">
        <v>0</v>
      </c>
      <c r="E22" s="34"/>
      <c r="F22" s="30">
        <f>SUM('[1]Jun Summary Report '!F22, '[1]May Summary Report '!F22, '[1]Apr Summary Report'!F22, '[1]Mar Summary Report'!F22, '[1]Feb Summary Report '!F22, '[1]Jan Summary Report'!F22, '[1]Dec Summary Report'!F22, '[1]Nov Summary Report  '!F22,'[1]Oct Summary Report '!F22,'[1]Sept Summary Report'!F22,'[1]Aug Summary Report '!F22,'[1]July Summary Report'!F22)</f>
        <v>0</v>
      </c>
      <c r="G22" s="34">
        <v>38</v>
      </c>
      <c r="H22" s="71">
        <f>SUM('[1]Jun Summary Report '!H22, '[1]May Summary Report '!H22, '[1]Apr Summary Report'!H22, '[1]Mar Summary Report'!H22, '[1]Feb Summary Report '!H22, '[1]Jan Summary Report'!H22, '[1]Dec Summary Report'!H22, '[1]Nov Summary Report  '!H22,'[1]Oct Summary Report '!H22,'[1]Sept Summary Report'!H22,'[1]Aug Summary Report '!H22,'[1]July Summary Report'!H22)</f>
        <v>114941.41</v>
      </c>
      <c r="I22" s="34">
        <f>SUM('[1]Jun Summary Report '!I22, '[1]May Summary Report '!I22, '[1]Apr Summary Report'!I22, '[1]Mar Summary Report'!I22, '[1]Feb Summary Report '!I22, '[1]Jan Summary Report'!I22, '[1]Dec Summary Report'!I22, '[1]Nov Summary Report  '!I22,'[1]Oct Summary Report '!I22,'[1]Sept Summary Report'!I22,'[1]Aug Summary Report '!I22,'[1]July Summary Report'!I22)</f>
        <v>0</v>
      </c>
      <c r="J22" s="34">
        <f>SUM('[1]Jun Summary Report '!J22, '[1]May Summary Report '!J22, '[1]Apr Summary Report'!J22, '[1]Mar Summary Report'!J22, '[1]Feb Summary Report '!J22, '[1]Jan Summary Report'!J22, '[1]Dec Summary Report'!J22, '[1]Nov Summary Report  '!J22,'[1]Oct Summary Report '!J22,'[1]Sept Summary Report'!J22,'[1]Aug Summary Report '!J22,'[1]July Summary Report'!J22)</f>
        <v>0</v>
      </c>
      <c r="K22" s="34">
        <f>G22</f>
        <v>38</v>
      </c>
      <c r="L22" s="30">
        <f t="shared" si="0"/>
        <v>114941.41</v>
      </c>
      <c r="M22" s="11"/>
      <c r="N22" s="46">
        <f>L22/L35</f>
        <v>2.4360109586171321E-2</v>
      </c>
    </row>
    <row r="23" spans="1:14" ht="15" customHeight="1" x14ac:dyDescent="0.3">
      <c r="A23" s="1" t="s">
        <v>32</v>
      </c>
      <c r="B23" s="66"/>
      <c r="C23" s="34"/>
      <c r="D23" s="30">
        <v>0</v>
      </c>
      <c r="E23" s="34"/>
      <c r="F23" s="30">
        <f>SUM('[1]Jun Summary Report '!F23, '[1]May Summary Report '!F23, '[1]Apr Summary Report'!F23, '[1]Mar Summary Report'!F23, '[1]Feb Summary Report '!F23, '[1]Jan Summary Report'!F23, '[1]Dec Summary Report'!F23, '[1]Nov Summary Report  '!F23,'[1]Oct Summary Report '!F23,'[1]Sept Summary Report'!F23,'[1]Aug Summary Report '!F23,'[1]July Summary Report'!F23)</f>
        <v>0</v>
      </c>
      <c r="G23" s="34">
        <v>15</v>
      </c>
      <c r="H23" s="71">
        <f>SUM('[1]Jun Summary Report '!H23, '[1]May Summary Report '!H23, '[1]Apr Summary Report'!H23, '[1]Mar Summary Report'!H23, '[1]Feb Summary Report '!H23, '[1]Jan Summary Report'!H23, '[1]Dec Summary Report'!H23, '[1]Nov Summary Report  '!H23,'[1]Oct Summary Report '!H23,'[1]Sept Summary Report'!H23,'[1]Aug Summary Report '!H23,'[1]July Summary Report'!H23)</f>
        <v>2210977.71</v>
      </c>
      <c r="I23" s="34">
        <f>SUM('[1]Jun Summary Report '!I23, '[1]May Summary Report '!I23, '[1]Apr Summary Report'!I23, '[1]Mar Summary Report'!I23, '[1]Feb Summary Report '!I23, '[1]Jan Summary Report'!I23, '[1]Dec Summary Report'!I23, '[1]Nov Summary Report  '!I23,'[1]Oct Summary Report '!I23,'[1]Sept Summary Report'!I23,'[1]Aug Summary Report '!I23,'[1]July Summary Report'!I23)</f>
        <v>0</v>
      </c>
      <c r="J23" s="34">
        <f>SUM('[1]Jun Summary Report '!J23, '[1]May Summary Report '!J23, '[1]Apr Summary Report'!J23, '[1]Mar Summary Report'!J23, '[1]Feb Summary Report '!J23, '[1]Jan Summary Report'!J23, '[1]Dec Summary Report'!J23, '[1]Nov Summary Report  '!J23,'[1]Oct Summary Report '!J23,'[1]Sept Summary Report'!J23,'[1]Aug Summary Report '!J23,'[1]July Summary Report'!J23)</f>
        <v>0</v>
      </c>
      <c r="K23" s="34">
        <f>SUM(E23,G23)</f>
        <v>15</v>
      </c>
      <c r="L23" s="30">
        <f t="shared" si="0"/>
        <v>2210977.71</v>
      </c>
      <c r="M23" s="11"/>
      <c r="N23" s="46">
        <f>L23/L35</f>
        <v>0.46858359670533112</v>
      </c>
    </row>
    <row r="24" spans="1:14" ht="15" customHeight="1" x14ac:dyDescent="0.3">
      <c r="A24" s="1" t="s">
        <v>313</v>
      </c>
      <c r="B24" s="66"/>
      <c r="C24" s="34"/>
      <c r="D24" s="30"/>
      <c r="E24" s="34"/>
      <c r="F24" s="30"/>
      <c r="G24" s="34">
        <v>16</v>
      </c>
      <c r="H24" s="71">
        <f>SUM('[1]Jun Summary Report '!H24, '[1]May Summary Report '!H24, '[1]Apr Summary Report'!H24, '[1]Mar Summary Report'!H24, '[1]Feb Summary Report '!H24, '[1]Jan Summary Report'!H24, '[1]Dec Summary Report'!H24, '[1]Nov Summary Report  '!H24,'[1]Oct Summary Report '!H24,'[1]Sept Summary Report'!H24,'[1]Aug Summary Report '!H24,'[1]July Summary Report'!H24)</f>
        <v>62300.51</v>
      </c>
      <c r="I24" s="34"/>
      <c r="J24" s="34"/>
      <c r="K24" s="34">
        <v>10</v>
      </c>
      <c r="L24" s="30">
        <f t="shared" si="0"/>
        <v>62300.51</v>
      </c>
      <c r="M24" s="11"/>
      <c r="N24" s="46">
        <f>L24/L26</f>
        <v>1.320365959382578E-2</v>
      </c>
    </row>
    <row r="25" spans="1:14" ht="15.75" customHeight="1" x14ac:dyDescent="0.3">
      <c r="A25" s="16"/>
      <c r="B25" s="27"/>
      <c r="C25" s="27"/>
      <c r="D25" s="27"/>
      <c r="E25" s="16"/>
      <c r="F25" s="27"/>
      <c r="G25" s="16"/>
      <c r="H25" s="69"/>
      <c r="I25" s="16"/>
      <c r="J25" s="16"/>
      <c r="K25" s="16"/>
      <c r="L25" s="27"/>
      <c r="M25" s="16"/>
    </row>
    <row r="26" spans="1:14" ht="15" customHeight="1" x14ac:dyDescent="0.3">
      <c r="A26" s="3" t="s">
        <v>37</v>
      </c>
      <c r="B26" s="66"/>
      <c r="C26" s="72"/>
      <c r="D26" s="30">
        <v>0</v>
      </c>
      <c r="E26" s="72"/>
      <c r="F26" s="30">
        <f>SUM(F18:F24)</f>
        <v>0</v>
      </c>
      <c r="G26" s="35">
        <f>SUM(G18:G24)</f>
        <v>468</v>
      </c>
      <c r="H26" s="31">
        <f>SUM(H18:H24)</f>
        <v>4718427.46</v>
      </c>
      <c r="I26" s="73" t="e">
        <f>SUM('[1]Jun Summary Report '!I26,'[1]May Summary Report '!I26,'[1]Apr Summary Report'!I26,'[1]Mar Summary Report'!I26,'[1]Feb Summary Report '!I26,'[1]Jan Summary Report'!I27,'[1]Dec Summary Report'!I27,'[1]Nov Summary Report  '!I26,'[1]Oct Summary Report '!I26,'[1]Sept Summary Report'!I26,'[1]Aug Summary Report '!I26,'[1]July Summary Report'!I26)</f>
        <v>#REF!</v>
      </c>
      <c r="J26" s="73" t="e">
        <f>SUM('[1]Jun Summary Report '!J26,'[1]May Summary Report '!J26,'[1]Apr Summary Report'!J26,'[1]Mar Summary Report'!J26,'[1]Feb Summary Report '!J26,'[1]Jan Summary Report'!J27,'[1]Dec Summary Report'!J27,'[1]Nov Summary Report  '!J26,'[1]Oct Summary Report '!J26,'[1]Sept Summary Report'!J26,'[1]Aug Summary Report '!J26,'[1]July Summary Report'!J26)</f>
        <v>#REF!</v>
      </c>
      <c r="K26" s="72">
        <v>258</v>
      </c>
      <c r="L26" s="71">
        <f>SUM(L18:L24)</f>
        <v>4718427.46</v>
      </c>
      <c r="M26" s="11"/>
    </row>
    <row r="27" spans="1:14" ht="15" customHeight="1" x14ac:dyDescent="0.3">
      <c r="A27" s="36"/>
      <c r="B27" s="36"/>
      <c r="C27" s="36"/>
      <c r="D27" s="37"/>
      <c r="E27" s="36"/>
      <c r="F27" s="37"/>
      <c r="G27" s="40"/>
      <c r="H27" s="74"/>
      <c r="I27" s="39"/>
      <c r="J27" s="36"/>
      <c r="K27" s="36"/>
      <c r="L27" s="36"/>
      <c r="M27" s="38"/>
      <c r="N27" s="47"/>
    </row>
    <row r="28" spans="1:14" ht="15" customHeight="1" x14ac:dyDescent="0.3">
      <c r="A28" s="4" t="s">
        <v>17</v>
      </c>
      <c r="B28" s="66"/>
      <c r="C28" s="10" t="s">
        <v>1</v>
      </c>
      <c r="D28" s="28"/>
      <c r="E28" s="10" t="s">
        <v>1</v>
      </c>
      <c r="F28" s="28"/>
      <c r="G28" s="41" t="s">
        <v>1</v>
      </c>
      <c r="H28" s="74"/>
      <c r="I28" s="10" t="s">
        <v>1</v>
      </c>
      <c r="J28" s="2"/>
      <c r="K28" s="41" t="s">
        <v>1</v>
      </c>
      <c r="L28" s="2"/>
      <c r="M28" s="75"/>
      <c r="N28" s="51"/>
    </row>
    <row r="29" spans="1:14" ht="15.75" customHeight="1" x14ac:dyDescent="0.3">
      <c r="A29" s="1" t="s">
        <v>9</v>
      </c>
      <c r="B29" s="66"/>
      <c r="C29" s="73"/>
      <c r="D29" s="28"/>
      <c r="E29" s="73"/>
      <c r="F29" s="28"/>
      <c r="G29" s="73"/>
      <c r="H29" s="26"/>
      <c r="I29" s="73">
        <f>SUM('[1]Jun Summary Report '!I29,'[1]May Summary Report '!I29,'[1]Apr Summary Report'!I29,'[1]Mar Summary Report'!I29,'[1]Feb Summary Report '!I29,'[1]Jan Summary Report'!I30,'[1]Dec Summary Report'!I30,'[1]Nov Summary Report  '!I29,'[1]Oct Summary Report '!I29,'[1]Sept Summary Report'!I29,'[1]Aug Summary Report '!I29,'[1]July Summary Report'!I29)</f>
        <v>0</v>
      </c>
      <c r="J29" s="73">
        <f>SUM('[1]Jun Summary Report '!J29,'[1]May Summary Report '!J29,'[1]Apr Summary Report'!J29,'[1]Mar Summary Report'!J29,'[1]Feb Summary Report '!J29,'[1]Jan Summary Report'!J30,'[1]Dec Summary Report'!J30,'[1]Nov Summary Report  '!J29,'[1]Oct Summary Report '!J29,'[1]Sept Summary Report'!J29,'[1]Aug Summary Report '!J29,'[1]July Summary Report'!J29)</f>
        <v>0</v>
      </c>
      <c r="K29" s="73"/>
      <c r="L29" s="28"/>
      <c r="M29" s="75"/>
      <c r="N29" s="48">
        <f>L29/L35</f>
        <v>0</v>
      </c>
    </row>
    <row r="30" spans="1:14" ht="15" customHeight="1" x14ac:dyDescent="0.3">
      <c r="A30" s="1" t="s">
        <v>19</v>
      </c>
      <c r="B30" s="66"/>
      <c r="C30" s="73"/>
      <c r="D30" s="28"/>
      <c r="E30" s="73"/>
      <c r="F30" s="28"/>
      <c r="G30" s="73"/>
      <c r="H30" s="28"/>
      <c r="I30" s="73">
        <f>SUM('[1]Jun Summary Report '!I30,'[1]May Summary Report '!I30,'[1]Apr Summary Report'!I30,'[1]Mar Summary Report'!I30,'[1]Feb Summary Report '!I30,'[1]Jan Summary Report'!I31,'[1]Dec Summary Report'!I31,'[1]Nov Summary Report  '!I30,'[1]Oct Summary Report '!I30,'[1]Sept Summary Report'!I30,'[1]Aug Summary Report '!I30,'[1]July Summary Report'!I30)</f>
        <v>0</v>
      </c>
      <c r="J30" s="73">
        <f>SUM('[1]Jun Summary Report '!J30,'[1]May Summary Report '!J30,'[1]Apr Summary Report'!J30,'[1]Mar Summary Report'!J30,'[1]Feb Summary Report '!J30,'[1]Jan Summary Report'!J31,'[1]Dec Summary Report'!J31,'[1]Nov Summary Report  '!J30,'[1]Oct Summary Report '!J30,'[1]Sept Summary Report'!J30,'[1]Aug Summary Report '!J30,'[1]July Summary Report'!J30)</f>
        <v>0</v>
      </c>
      <c r="K30" s="73"/>
      <c r="L30" s="28"/>
      <c r="M30" s="75"/>
      <c r="N30" s="49">
        <v>0</v>
      </c>
    </row>
    <row r="31" spans="1:14" ht="15" customHeight="1" x14ac:dyDescent="0.3">
      <c r="A31" s="1" t="s">
        <v>38</v>
      </c>
      <c r="B31" s="66"/>
      <c r="C31" s="73"/>
      <c r="D31" s="28"/>
      <c r="E31" s="73"/>
      <c r="F31" s="28"/>
      <c r="G31" s="73"/>
      <c r="H31" s="28"/>
      <c r="I31" s="73">
        <f>SUM('[1]Jun Summary Report '!I31,'[1]May Summary Report '!I31,'[1]Apr Summary Report'!I31,'[1]Mar Summary Report'!I31,'[1]Feb Summary Report '!I31,'[1]Jan Summary Report'!I32,'[1]Dec Summary Report'!I32,'[1]Nov Summary Report  '!I31,'[1]Oct Summary Report '!I31,'[1]Sept Summary Report'!I31,'[1]Aug Summary Report '!I31,'[1]July Summary Report'!I31)</f>
        <v>0</v>
      </c>
      <c r="J31" s="73">
        <f>SUM('[1]Jun Summary Report '!J31,'[1]May Summary Report '!J31,'[1]Apr Summary Report'!J31,'[1]Mar Summary Report'!J31,'[1]Feb Summary Report '!J31,'[1]Jan Summary Report'!J32,'[1]Dec Summary Report'!J32,'[1]Nov Summary Report  '!J31,'[1]Oct Summary Report '!J31,'[1]Sept Summary Report'!J31,'[1]Aug Summary Report '!J31,'[1]July Summary Report'!J31)</f>
        <v>0</v>
      </c>
      <c r="K31" s="73"/>
      <c r="L31" s="28"/>
      <c r="M31" s="75"/>
      <c r="N31" s="50">
        <f>L31/L35</f>
        <v>0</v>
      </c>
    </row>
    <row r="32" spans="1:14" ht="15.75" customHeight="1" x14ac:dyDescent="0.3">
      <c r="A32" s="1" t="s">
        <v>10</v>
      </c>
      <c r="B32" s="66"/>
      <c r="C32" s="73"/>
      <c r="D32" s="28"/>
      <c r="E32" s="73"/>
      <c r="F32" s="28"/>
      <c r="G32" s="73"/>
      <c r="H32" s="28"/>
      <c r="I32" s="73">
        <f>SUM('[1]Jun Summary Report '!I32,'[1]May Summary Report '!I32,'[1]Apr Summary Report'!I32,'[1]Mar Summary Report'!I32,'[1]Feb Summary Report '!I32,'[1]Jan Summary Report'!I33,'[1]Dec Summary Report'!I33,'[1]Nov Summary Report  '!I32,'[1]Oct Summary Report '!I32,'[1]Sept Summary Report'!I32,'[1]Aug Summary Report '!I32,'[1]July Summary Report'!I32)</f>
        <v>0</v>
      </c>
      <c r="J32" s="73">
        <f>SUM('[1]Jun Summary Report '!J32,'[1]May Summary Report '!J32,'[1]Apr Summary Report'!J32,'[1]Mar Summary Report'!J32,'[1]Feb Summary Report '!J32,'[1]Jan Summary Report'!J33,'[1]Dec Summary Report'!J33,'[1]Nov Summary Report  '!J32,'[1]Oct Summary Report '!J32,'[1]Sept Summary Report'!J32,'[1]Aug Summary Report '!J32,'[1]July Summary Report'!J32)</f>
        <v>0</v>
      </c>
      <c r="K32" s="73"/>
      <c r="L32" s="28"/>
      <c r="M32" s="75"/>
      <c r="N32" s="48">
        <v>0</v>
      </c>
    </row>
    <row r="33" spans="1:14" ht="31.5" customHeight="1" x14ac:dyDescent="0.3">
      <c r="A33" s="3" t="s">
        <v>18</v>
      </c>
      <c r="B33" s="66"/>
      <c r="C33" s="35"/>
      <c r="D33" s="27">
        <v>0</v>
      </c>
      <c r="E33" s="76"/>
      <c r="F33" s="27">
        <v>0</v>
      </c>
      <c r="G33" s="35"/>
      <c r="H33" s="31">
        <f>SUM(H29:H32)</f>
        <v>0</v>
      </c>
      <c r="I33" s="17" t="e">
        <f>SUM(I25:I32)</f>
        <v>#REF!</v>
      </c>
      <c r="J33" s="14" t="e">
        <f>SUM(J25:J32)</f>
        <v>#REF!</v>
      </c>
      <c r="K33" s="17"/>
      <c r="L33" s="27">
        <f>SUM(L29:L32)</f>
        <v>0</v>
      </c>
      <c r="M33" s="75"/>
    </row>
    <row r="34" spans="1:14" ht="5.25" customHeight="1" x14ac:dyDescent="0.3">
      <c r="A34" s="77"/>
      <c r="B34" s="66"/>
      <c r="C34" s="78"/>
      <c r="D34" s="29"/>
      <c r="E34" s="70"/>
      <c r="F34" s="29"/>
      <c r="G34" s="70"/>
      <c r="H34" s="32"/>
      <c r="I34" s="70"/>
      <c r="J34" s="14"/>
      <c r="K34" s="70"/>
      <c r="L34" s="29"/>
      <c r="M34" s="11"/>
      <c r="N34" s="14"/>
    </row>
    <row r="35" spans="1:14" ht="31.5" customHeight="1" x14ac:dyDescent="0.3">
      <c r="A35" s="15" t="s">
        <v>35</v>
      </c>
      <c r="B35" s="66"/>
      <c r="C35" s="79"/>
      <c r="D35" s="27">
        <f>SUM(D26,D33)</f>
        <v>0</v>
      </c>
      <c r="E35" s="80"/>
      <c r="F35" s="27">
        <f>F26</f>
        <v>0</v>
      </c>
      <c r="G35" s="79">
        <f>SUM(G26,G33)</f>
        <v>468</v>
      </c>
      <c r="H35" s="31">
        <f>SUM(H26,H33)</f>
        <v>4718427.46</v>
      </c>
      <c r="I35" s="81" t="e">
        <f>SUM(#REF!+I33)</f>
        <v>#REF!</v>
      </c>
      <c r="J35" s="14" t="e">
        <f>SUM(#REF!+J33)</f>
        <v>#REF!</v>
      </c>
      <c r="K35" s="79"/>
      <c r="L35" s="27">
        <f>SUM(L26,L33)</f>
        <v>4718427.46</v>
      </c>
      <c r="M35" s="11"/>
      <c r="N35" s="42">
        <f>SUM(N18:N31)</f>
        <v>1</v>
      </c>
    </row>
  </sheetData>
  <mergeCells count="16"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  <mergeCell ref="A7:B7"/>
    <mergeCell ref="C7:E7"/>
    <mergeCell ref="A8:B8"/>
    <mergeCell ref="C8:E8"/>
    <mergeCell ref="A9:B9"/>
    <mergeCell ref="C9:E9"/>
  </mergeCells>
  <pageMargins left="0.7" right="0.7" top="0.75" bottom="0.75" header="0.3" footer="0.3"/>
  <pageSetup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95"/>
  <sheetViews>
    <sheetView zoomScaleNormal="100" workbookViewId="0">
      <selection activeCell="H9" sqref="H9"/>
    </sheetView>
  </sheetViews>
  <sheetFormatPr defaultRowHeight="14.4" x14ac:dyDescent="0.3"/>
  <cols>
    <col min="1" max="1" width="32.33203125" style="52" customWidth="1"/>
    <col min="2" max="2" width="15" style="88" customWidth="1"/>
    <col min="3" max="3" width="15.44140625" style="88" customWidth="1"/>
    <col min="4" max="4" width="18.109375" style="88" customWidth="1"/>
    <col min="5" max="5" width="18.88671875" style="52" customWidth="1"/>
    <col min="6" max="6" width="14.44140625" bestFit="1" customWidth="1"/>
  </cols>
  <sheetData>
    <row r="1" spans="1:5" ht="23.4" customHeight="1" x14ac:dyDescent="0.3">
      <c r="A1" s="208" t="s">
        <v>660</v>
      </c>
      <c r="B1" s="208"/>
      <c r="C1" s="208"/>
      <c r="D1" s="208"/>
      <c r="E1" s="208"/>
    </row>
    <row r="2" spans="1:5" ht="23.4" customHeight="1" x14ac:dyDescent="0.3">
      <c r="A2" s="208"/>
      <c r="B2" s="208"/>
      <c r="C2" s="208"/>
      <c r="D2" s="208"/>
      <c r="E2" s="208"/>
    </row>
    <row r="3" spans="1:5" ht="23.4" customHeight="1" x14ac:dyDescent="0.3">
      <c r="A3" s="208"/>
      <c r="B3" s="208"/>
      <c r="C3" s="208"/>
      <c r="D3" s="208"/>
      <c r="E3" s="208"/>
    </row>
    <row r="4" spans="1:5" ht="23.4" customHeight="1" x14ac:dyDescent="0.3">
      <c r="A4" s="209" t="s">
        <v>661</v>
      </c>
      <c r="B4" s="209"/>
      <c r="C4" s="209"/>
      <c r="D4" s="209"/>
      <c r="E4" s="209"/>
    </row>
    <row r="5" spans="1:5" ht="15" customHeight="1" x14ac:dyDescent="0.45">
      <c r="A5" s="87"/>
    </row>
    <row r="6" spans="1:5" x14ac:dyDescent="0.3">
      <c r="A6" s="99" t="s">
        <v>46</v>
      </c>
      <c r="B6" s="100" t="s">
        <v>41</v>
      </c>
      <c r="C6" s="100" t="s">
        <v>814</v>
      </c>
      <c r="D6" s="100" t="s">
        <v>179</v>
      </c>
      <c r="E6" s="99" t="s">
        <v>47</v>
      </c>
    </row>
    <row r="7" spans="1:5" x14ac:dyDescent="0.3">
      <c r="A7" s="52" t="s">
        <v>815</v>
      </c>
      <c r="B7" s="134">
        <v>12.4</v>
      </c>
      <c r="C7" s="134">
        <v>426.12</v>
      </c>
      <c r="D7" s="134"/>
      <c r="E7" s="88">
        <f>SUM(Table1[[#This Row],[July]:[Sept]])</f>
        <v>438.52</v>
      </c>
    </row>
    <row r="8" spans="1:5" x14ac:dyDescent="0.3">
      <c r="A8" s="52" t="s">
        <v>575</v>
      </c>
      <c r="B8" s="134"/>
      <c r="C8" s="134">
        <v>6777.54</v>
      </c>
      <c r="D8" s="134"/>
      <c r="E8" s="88">
        <f>SUM(Table1[[#This Row],[July]:[Sept]])</f>
        <v>6777.54</v>
      </c>
    </row>
    <row r="9" spans="1:5" x14ac:dyDescent="0.3">
      <c r="A9" s="52" t="s">
        <v>180</v>
      </c>
      <c r="B9" s="134"/>
      <c r="C9" s="134">
        <v>9.99</v>
      </c>
      <c r="D9" s="134">
        <v>16.190000000000001</v>
      </c>
      <c r="E9" s="88">
        <f>SUM(Table1[[#This Row],[July]:[Sept]])</f>
        <v>26.18</v>
      </c>
    </row>
    <row r="10" spans="1:5" x14ac:dyDescent="0.3">
      <c r="A10" s="52" t="s">
        <v>48</v>
      </c>
      <c r="B10" s="134">
        <v>11355.77</v>
      </c>
      <c r="C10" s="134">
        <v>13712.2</v>
      </c>
      <c r="D10" s="134">
        <v>84960.2</v>
      </c>
      <c r="E10" s="88">
        <f>SUM(Table1[[#This Row],[July]:[Sept]])</f>
        <v>110028.17</v>
      </c>
    </row>
    <row r="11" spans="1:5" x14ac:dyDescent="0.3">
      <c r="A11" s="52" t="s">
        <v>816</v>
      </c>
      <c r="B11" s="134">
        <v>799.5</v>
      </c>
      <c r="C11" s="134"/>
      <c r="D11" s="134"/>
      <c r="E11" s="88">
        <f>SUM(Table1[[#This Row],[July]:[Sept]])</f>
        <v>799.5</v>
      </c>
    </row>
    <row r="12" spans="1:5" x14ac:dyDescent="0.3">
      <c r="A12" s="52" t="s">
        <v>181</v>
      </c>
      <c r="B12" s="134">
        <v>160</v>
      </c>
      <c r="C12" s="134">
        <v>50.84</v>
      </c>
      <c r="D12" s="134">
        <v>44.03</v>
      </c>
      <c r="E12" s="88">
        <f>SUM(Table1[[#This Row],[July]:[Sept]])</f>
        <v>254.87</v>
      </c>
    </row>
    <row r="13" spans="1:5" x14ac:dyDescent="0.3">
      <c r="A13" s="52" t="s">
        <v>182</v>
      </c>
      <c r="B13" s="134">
        <v>300</v>
      </c>
      <c r="C13" s="134">
        <v>541</v>
      </c>
      <c r="D13" s="134">
        <v>950</v>
      </c>
      <c r="E13" s="88">
        <f>SUM(Table1[[#This Row],[July]:[Sept]])</f>
        <v>1791</v>
      </c>
    </row>
    <row r="14" spans="1:5" x14ac:dyDescent="0.3">
      <c r="A14" s="52" t="s">
        <v>49</v>
      </c>
      <c r="B14" s="134">
        <v>16.190000000000001</v>
      </c>
      <c r="C14" s="134">
        <v>16.190000000000001</v>
      </c>
      <c r="D14" s="134"/>
      <c r="E14" s="88">
        <f>SUM(Table1[[#This Row],[July]:[Sept]])</f>
        <v>32.380000000000003</v>
      </c>
    </row>
    <row r="15" spans="1:5" x14ac:dyDescent="0.3">
      <c r="A15" s="52" t="s">
        <v>817</v>
      </c>
      <c r="B15" s="134">
        <v>106.25</v>
      </c>
      <c r="C15" s="134">
        <v>54.5</v>
      </c>
      <c r="D15" s="134"/>
      <c r="E15" s="88">
        <f>SUM(Table1[[#This Row],[July]:[Sept]])</f>
        <v>160.75</v>
      </c>
    </row>
    <row r="16" spans="1:5" x14ac:dyDescent="0.3">
      <c r="A16" s="52" t="s">
        <v>491</v>
      </c>
      <c r="B16" s="134"/>
      <c r="C16" s="134">
        <v>4538.75</v>
      </c>
      <c r="D16" s="134"/>
      <c r="E16" s="88">
        <f>SUM(Table1[[#This Row],[July]:[Sept]])</f>
        <v>4538.75</v>
      </c>
    </row>
    <row r="17" spans="1:5" x14ac:dyDescent="0.3">
      <c r="A17" s="52" t="s">
        <v>478</v>
      </c>
      <c r="B17" s="134">
        <v>30922.04</v>
      </c>
      <c r="C17" s="134"/>
      <c r="D17" s="134">
        <v>509</v>
      </c>
      <c r="E17" s="88">
        <f>SUM(Table1[[#This Row],[July]:[Sept]])</f>
        <v>31431.040000000001</v>
      </c>
    </row>
    <row r="18" spans="1:5" x14ac:dyDescent="0.3">
      <c r="A18" s="52" t="s">
        <v>489</v>
      </c>
      <c r="B18" s="134">
        <v>37231.96</v>
      </c>
      <c r="C18" s="134">
        <v>18572.990000000002</v>
      </c>
      <c r="D18" s="134">
        <v>33026.019999999997</v>
      </c>
      <c r="E18" s="88">
        <f>SUM(Table1[[#This Row],[July]:[Sept]])</f>
        <v>88830.97</v>
      </c>
    </row>
    <row r="19" spans="1:5" x14ac:dyDescent="0.3">
      <c r="A19" s="52" t="s">
        <v>185</v>
      </c>
      <c r="B19" s="134"/>
      <c r="C19" s="134"/>
      <c r="D19" s="134">
        <v>4283.78</v>
      </c>
      <c r="E19" s="88">
        <f>SUM(Table1[[#This Row],[July]:[Sept]])</f>
        <v>4283.78</v>
      </c>
    </row>
    <row r="20" spans="1:5" x14ac:dyDescent="0.3">
      <c r="A20" s="52" t="s">
        <v>851</v>
      </c>
      <c r="B20" s="134"/>
      <c r="C20" s="134"/>
      <c r="D20" s="134">
        <v>955.06</v>
      </c>
      <c r="E20" s="88">
        <f>SUM(Table1[[#This Row],[July]:[Sept]])</f>
        <v>955.06</v>
      </c>
    </row>
    <row r="21" spans="1:5" x14ac:dyDescent="0.3">
      <c r="A21" s="52" t="s">
        <v>317</v>
      </c>
      <c r="B21" s="134">
        <v>9680</v>
      </c>
      <c r="C21" s="134">
        <v>9250</v>
      </c>
      <c r="D21" s="134"/>
      <c r="E21" s="88">
        <f>SUM(Table1[[#This Row],[July]:[Sept]])</f>
        <v>18930</v>
      </c>
    </row>
    <row r="22" spans="1:5" x14ac:dyDescent="0.3">
      <c r="A22" s="52" t="s">
        <v>51</v>
      </c>
      <c r="B22" s="134">
        <v>561.79999999999995</v>
      </c>
      <c r="C22" s="134">
        <v>23500</v>
      </c>
      <c r="D22" s="134">
        <v>4465.6000000000004</v>
      </c>
      <c r="E22" s="88">
        <f>SUM(Table1[[#This Row],[July]:[Sept]])</f>
        <v>28527.4</v>
      </c>
    </row>
    <row r="23" spans="1:5" x14ac:dyDescent="0.3">
      <c r="A23" s="52" t="s">
        <v>852</v>
      </c>
      <c r="B23" s="134"/>
      <c r="C23" s="134"/>
      <c r="D23" s="134">
        <v>3705.8</v>
      </c>
      <c r="E23" s="88">
        <f>SUM(Table1[[#This Row],[July]:[Sept]])</f>
        <v>3705.8</v>
      </c>
    </row>
    <row r="24" spans="1:5" x14ac:dyDescent="0.3">
      <c r="A24" s="52" t="s">
        <v>318</v>
      </c>
      <c r="B24" s="134">
        <v>145</v>
      </c>
      <c r="C24" s="134"/>
      <c r="D24" s="134"/>
      <c r="E24" s="88">
        <f>SUM(Table1[[#This Row],[July]:[Sept]])</f>
        <v>145</v>
      </c>
    </row>
    <row r="25" spans="1:5" x14ac:dyDescent="0.3">
      <c r="A25" s="52" t="s">
        <v>52</v>
      </c>
      <c r="B25" s="134"/>
      <c r="C25" s="134">
        <v>12455.41</v>
      </c>
      <c r="D25" s="134">
        <v>1779.4</v>
      </c>
      <c r="E25" s="88">
        <f>SUM(Table1[[#This Row],[July]:[Sept]])</f>
        <v>14234.81</v>
      </c>
    </row>
    <row r="26" spans="1:5" x14ac:dyDescent="0.3">
      <c r="A26" s="52" t="s">
        <v>391</v>
      </c>
      <c r="B26" s="134">
        <v>320</v>
      </c>
      <c r="C26" s="134"/>
      <c r="D26" s="134">
        <v>38.58</v>
      </c>
      <c r="E26" s="88">
        <f>SUM(Table1[[#This Row],[July]:[Sept]])</f>
        <v>358.58</v>
      </c>
    </row>
    <row r="27" spans="1:5" x14ac:dyDescent="0.3">
      <c r="A27" s="52" t="s">
        <v>818</v>
      </c>
      <c r="B27" s="134">
        <v>492.32</v>
      </c>
      <c r="C27" s="134"/>
      <c r="D27" s="134"/>
      <c r="E27" s="88">
        <f>SUM(Table1[[#This Row],[July]:[Sept]])</f>
        <v>492.32</v>
      </c>
    </row>
    <row r="28" spans="1:5" x14ac:dyDescent="0.3">
      <c r="A28" s="52" t="s">
        <v>853</v>
      </c>
      <c r="B28" s="134"/>
      <c r="C28" s="134"/>
      <c r="D28" s="134">
        <v>10762.66</v>
      </c>
      <c r="E28" s="88">
        <f>SUM(Table1[[#This Row],[July]:[Sept]])</f>
        <v>10762.66</v>
      </c>
    </row>
    <row r="29" spans="1:5" x14ac:dyDescent="0.3">
      <c r="A29" s="52" t="s">
        <v>434</v>
      </c>
      <c r="B29" s="134">
        <v>16546.12</v>
      </c>
      <c r="C29" s="134">
        <v>13564.53</v>
      </c>
      <c r="D29" s="134"/>
      <c r="E29" s="88">
        <f>SUM(Table1[[#This Row],[July]:[Sept]])</f>
        <v>30110.65</v>
      </c>
    </row>
    <row r="30" spans="1:5" x14ac:dyDescent="0.3">
      <c r="A30" s="52" t="s">
        <v>53</v>
      </c>
      <c r="B30" s="134">
        <v>9.99</v>
      </c>
      <c r="C30" s="134"/>
      <c r="D30" s="134"/>
      <c r="E30" s="88">
        <f>SUM(Table1[[#This Row],[July]:[Sept]])</f>
        <v>9.99</v>
      </c>
    </row>
    <row r="31" spans="1:5" x14ac:dyDescent="0.3">
      <c r="A31" s="52" t="s">
        <v>854</v>
      </c>
      <c r="B31" s="134"/>
      <c r="C31" s="134"/>
      <c r="D31" s="134">
        <v>443.84</v>
      </c>
      <c r="E31" s="88">
        <f>SUM(Table1[[#This Row],[July]:[Sept]])</f>
        <v>443.84</v>
      </c>
    </row>
    <row r="32" spans="1:5" x14ac:dyDescent="0.3">
      <c r="A32" s="52" t="s">
        <v>855</v>
      </c>
      <c r="B32" s="134"/>
      <c r="C32" s="134"/>
      <c r="D32" s="134">
        <v>1382</v>
      </c>
      <c r="E32" s="88">
        <f>SUM(Table1[[#This Row],[July]:[Sept]])</f>
        <v>1382</v>
      </c>
    </row>
    <row r="33" spans="1:5" x14ac:dyDescent="0.3">
      <c r="A33" s="52" t="s">
        <v>819</v>
      </c>
      <c r="B33" s="134"/>
      <c r="C33" s="134">
        <v>76.87</v>
      </c>
      <c r="D33" s="134">
        <v>2265.3200000000002</v>
      </c>
      <c r="E33" s="88">
        <f>SUM(Table1[[#This Row],[July]:[Sept]])</f>
        <v>2342.19</v>
      </c>
    </row>
    <row r="34" spans="1:5" x14ac:dyDescent="0.3">
      <c r="A34" s="52" t="s">
        <v>820</v>
      </c>
      <c r="B34" s="134"/>
      <c r="C34" s="134">
        <v>2500</v>
      </c>
      <c r="D34" s="134">
        <v>107.2</v>
      </c>
      <c r="E34" s="88">
        <f>SUM(Table1[[#This Row],[July]:[Sept]])</f>
        <v>2607.1999999999998</v>
      </c>
    </row>
    <row r="35" spans="1:5" x14ac:dyDescent="0.3">
      <c r="A35" s="52" t="s">
        <v>821</v>
      </c>
      <c r="B35" s="134"/>
      <c r="C35" s="134">
        <v>125966.5</v>
      </c>
      <c r="D35" s="134">
        <v>78506.91</v>
      </c>
      <c r="E35" s="88">
        <f>SUM(Table1[[#This Row],[July]:[Sept]])</f>
        <v>204473.41</v>
      </c>
    </row>
    <row r="36" spans="1:5" x14ac:dyDescent="0.3">
      <c r="A36" s="52" t="s">
        <v>822</v>
      </c>
      <c r="B36" s="134"/>
      <c r="C36" s="134">
        <v>728.86</v>
      </c>
      <c r="D36" s="134">
        <v>125</v>
      </c>
      <c r="E36" s="88">
        <f>SUM(Table1[[#This Row],[July]:[Sept]])</f>
        <v>853.86</v>
      </c>
    </row>
    <row r="37" spans="1:5" x14ac:dyDescent="0.3">
      <c r="A37" s="52" t="s">
        <v>823</v>
      </c>
      <c r="B37" s="134"/>
      <c r="C37" s="134">
        <v>435</v>
      </c>
      <c r="D37" s="134">
        <v>179.9</v>
      </c>
      <c r="E37" s="88">
        <f>SUM(Table1[[#This Row],[July]:[Sept]])</f>
        <v>614.9</v>
      </c>
    </row>
    <row r="38" spans="1:5" x14ac:dyDescent="0.3">
      <c r="A38" s="52" t="s">
        <v>188</v>
      </c>
      <c r="B38" s="134"/>
      <c r="C38" s="134"/>
      <c r="D38" s="134">
        <v>66.209999999999994</v>
      </c>
      <c r="E38" s="88">
        <f>SUM(Table1[[#This Row],[July]:[Sept]])</f>
        <v>66.209999999999994</v>
      </c>
    </row>
    <row r="39" spans="1:5" x14ac:dyDescent="0.3">
      <c r="A39" s="52" t="s">
        <v>56</v>
      </c>
      <c r="B39" s="134">
        <v>363.84</v>
      </c>
      <c r="C39" s="134">
        <v>1113</v>
      </c>
      <c r="D39" s="134">
        <v>4570.3599999999997</v>
      </c>
      <c r="E39" s="88">
        <f>SUM(Table1[[#This Row],[July]:[Sept]])</f>
        <v>6047.2</v>
      </c>
    </row>
    <row r="40" spans="1:5" x14ac:dyDescent="0.3">
      <c r="A40" s="52" t="s">
        <v>57</v>
      </c>
      <c r="B40" s="134">
        <v>342</v>
      </c>
      <c r="C40" s="134"/>
      <c r="D40" s="134"/>
      <c r="E40" s="88">
        <f>SUM(Table1[[#This Row],[July]:[Sept]])</f>
        <v>342</v>
      </c>
    </row>
    <row r="41" spans="1:5" x14ac:dyDescent="0.3">
      <c r="A41" s="52" t="s">
        <v>190</v>
      </c>
      <c r="B41" s="134">
        <v>271.05</v>
      </c>
      <c r="C41" s="134">
        <v>311.39</v>
      </c>
      <c r="D41" s="134"/>
      <c r="E41" s="88">
        <f>SUM(Table1[[#This Row],[July]:[Sept]])</f>
        <v>582.44000000000005</v>
      </c>
    </row>
    <row r="42" spans="1:5" x14ac:dyDescent="0.3">
      <c r="A42" s="52" t="s">
        <v>191</v>
      </c>
      <c r="B42" s="134">
        <v>87207.65</v>
      </c>
      <c r="C42" s="134">
        <v>957.6</v>
      </c>
      <c r="D42" s="134">
        <v>1914</v>
      </c>
      <c r="E42" s="88">
        <f>SUM(Table1[[#This Row],[July]:[Sept]])</f>
        <v>90079.25</v>
      </c>
    </row>
    <row r="43" spans="1:5" x14ac:dyDescent="0.3">
      <c r="A43" s="52" t="s">
        <v>192</v>
      </c>
      <c r="B43" s="134">
        <v>70634.73</v>
      </c>
      <c r="C43" s="134">
        <v>69571.69</v>
      </c>
      <c r="D43" s="134">
        <v>5000</v>
      </c>
      <c r="E43" s="88">
        <f>SUM(Table1[[#This Row],[July]:[Sept]])</f>
        <v>145206.41999999998</v>
      </c>
    </row>
    <row r="44" spans="1:5" x14ac:dyDescent="0.3">
      <c r="A44" s="52" t="s">
        <v>824</v>
      </c>
      <c r="B44" s="134"/>
      <c r="C44" s="134">
        <v>155</v>
      </c>
      <c r="D44" s="134"/>
      <c r="E44" s="88">
        <f>SUM(Table1[[#This Row],[July]:[Sept]])</f>
        <v>155</v>
      </c>
    </row>
    <row r="45" spans="1:5" x14ac:dyDescent="0.3">
      <c r="A45" s="52" t="s">
        <v>825</v>
      </c>
      <c r="B45" s="134">
        <v>747</v>
      </c>
      <c r="C45" s="134">
        <v>16.190000000000001</v>
      </c>
      <c r="D45" s="134"/>
      <c r="E45" s="88">
        <f>SUM(Table1[[#This Row],[July]:[Sept]])</f>
        <v>763.19</v>
      </c>
    </row>
    <row r="46" spans="1:5" x14ac:dyDescent="0.3">
      <c r="A46" s="52" t="s">
        <v>59</v>
      </c>
      <c r="B46" s="134">
        <v>23877</v>
      </c>
      <c r="C46" s="134">
        <v>38873.699999999997</v>
      </c>
      <c r="D46" s="134">
        <v>43134.559999999998</v>
      </c>
      <c r="E46" s="88">
        <f>SUM(Table1[[#This Row],[July]:[Sept]])</f>
        <v>105885.26</v>
      </c>
    </row>
    <row r="47" spans="1:5" x14ac:dyDescent="0.3">
      <c r="A47" s="52" t="s">
        <v>194</v>
      </c>
      <c r="B47" s="134"/>
      <c r="C47" s="134"/>
      <c r="D47" s="134">
        <v>9.99</v>
      </c>
      <c r="E47" s="88">
        <f>SUM(Table1[[#This Row],[July]:[Sept]])</f>
        <v>9.99</v>
      </c>
    </row>
    <row r="48" spans="1:5" x14ac:dyDescent="0.3">
      <c r="A48" s="52" t="s">
        <v>195</v>
      </c>
      <c r="B48" s="134"/>
      <c r="C48" s="134">
        <v>150.6</v>
      </c>
      <c r="D48" s="134"/>
      <c r="E48" s="88">
        <f>SUM(Table1[[#This Row],[July]:[Sept]])</f>
        <v>150.6</v>
      </c>
    </row>
    <row r="49" spans="1:5" x14ac:dyDescent="0.3">
      <c r="A49" s="52" t="s">
        <v>196</v>
      </c>
      <c r="B49" s="134"/>
      <c r="C49" s="134"/>
      <c r="D49" s="134">
        <v>1061.7</v>
      </c>
      <c r="E49" s="88">
        <f>SUM(Table1[[#This Row],[July]:[Sept]])</f>
        <v>1061.7</v>
      </c>
    </row>
    <row r="50" spans="1:5" x14ac:dyDescent="0.3">
      <c r="A50" s="52" t="s">
        <v>856</v>
      </c>
      <c r="B50" s="134"/>
      <c r="C50" s="134"/>
      <c r="D50" s="134">
        <v>4400</v>
      </c>
      <c r="E50" s="88">
        <f>SUM(Table1[[#This Row],[July]:[Sept]])</f>
        <v>4400</v>
      </c>
    </row>
    <row r="51" spans="1:5" x14ac:dyDescent="0.3">
      <c r="A51" s="52" t="s">
        <v>197</v>
      </c>
      <c r="B51" s="134">
        <v>3715</v>
      </c>
      <c r="C51" s="134"/>
      <c r="D51" s="134"/>
      <c r="E51" s="88">
        <f>SUM(Table1[[#This Row],[July]:[Sept]])</f>
        <v>3715</v>
      </c>
    </row>
    <row r="52" spans="1:5" x14ac:dyDescent="0.3">
      <c r="A52" s="52" t="s">
        <v>198</v>
      </c>
      <c r="B52" s="134">
        <v>40</v>
      </c>
      <c r="C52" s="134">
        <v>48.1</v>
      </c>
      <c r="D52" s="134">
        <v>700</v>
      </c>
      <c r="E52" s="88">
        <f>SUM(Table1[[#This Row],[July]:[Sept]])</f>
        <v>788.1</v>
      </c>
    </row>
    <row r="53" spans="1:5" x14ac:dyDescent="0.3">
      <c r="A53" s="52" t="s">
        <v>199</v>
      </c>
      <c r="B53" s="134"/>
      <c r="C53" s="134">
        <v>8.09</v>
      </c>
      <c r="D53" s="134"/>
      <c r="E53" s="88">
        <f>SUM(Table1[[#This Row],[July]:[Sept]])</f>
        <v>8.09</v>
      </c>
    </row>
    <row r="54" spans="1:5" x14ac:dyDescent="0.3">
      <c r="A54" s="52" t="s">
        <v>200</v>
      </c>
      <c r="B54" s="134">
        <v>18037.099999999999</v>
      </c>
      <c r="C54" s="134">
        <v>4354.01</v>
      </c>
      <c r="D54" s="134"/>
      <c r="E54" s="88">
        <f>SUM(Table1[[#This Row],[July]:[Sept]])</f>
        <v>22391.11</v>
      </c>
    </row>
    <row r="55" spans="1:5" x14ac:dyDescent="0.3">
      <c r="A55" s="52" t="s">
        <v>201</v>
      </c>
      <c r="B55" s="134">
        <v>12410</v>
      </c>
      <c r="C55" s="134">
        <v>39118.14</v>
      </c>
      <c r="D55" s="134">
        <v>10483.51</v>
      </c>
      <c r="E55" s="88">
        <f>SUM(Table1[[#This Row],[July]:[Sept]])</f>
        <v>62011.65</v>
      </c>
    </row>
    <row r="56" spans="1:5" x14ac:dyDescent="0.3">
      <c r="A56" s="52" t="s">
        <v>60</v>
      </c>
      <c r="B56" s="134">
        <v>3040</v>
      </c>
      <c r="C56" s="134"/>
      <c r="D56" s="134">
        <v>223.95</v>
      </c>
      <c r="E56" s="88">
        <f>SUM(Table1[[#This Row],[July]:[Sept]])</f>
        <v>3263.95</v>
      </c>
    </row>
    <row r="57" spans="1:5" x14ac:dyDescent="0.3">
      <c r="A57" s="52" t="s">
        <v>826</v>
      </c>
      <c r="B57" s="134">
        <v>9.99</v>
      </c>
      <c r="C57" s="134"/>
      <c r="D57" s="134"/>
      <c r="E57" s="88">
        <f>SUM(Table1[[#This Row],[July]:[Sept]])</f>
        <v>9.99</v>
      </c>
    </row>
    <row r="58" spans="1:5" x14ac:dyDescent="0.3">
      <c r="A58" s="52" t="s">
        <v>61</v>
      </c>
      <c r="B58" s="134">
        <v>18851.41</v>
      </c>
      <c r="C58" s="134">
        <v>3084.25</v>
      </c>
      <c r="D58" s="134">
        <v>18403.87</v>
      </c>
      <c r="E58" s="88">
        <f>SUM(Table1[[#This Row],[July]:[Sept]])</f>
        <v>40339.53</v>
      </c>
    </row>
    <row r="59" spans="1:5" x14ac:dyDescent="0.3">
      <c r="A59" s="52" t="s">
        <v>62</v>
      </c>
      <c r="B59" s="134"/>
      <c r="C59" s="134">
        <v>6163.23</v>
      </c>
      <c r="D59" s="134">
        <v>2000</v>
      </c>
      <c r="E59" s="88">
        <f>SUM(Table1[[#This Row],[July]:[Sept]])</f>
        <v>8163.23</v>
      </c>
    </row>
    <row r="60" spans="1:5" x14ac:dyDescent="0.3">
      <c r="A60" s="52" t="s">
        <v>857</v>
      </c>
      <c r="B60" s="134"/>
      <c r="C60" s="134"/>
      <c r="D60" s="134">
        <v>9328.11</v>
      </c>
      <c r="E60" s="88">
        <f>SUM(Table1[[#This Row],[July]:[Sept]])</f>
        <v>9328.11</v>
      </c>
    </row>
    <row r="61" spans="1:5" x14ac:dyDescent="0.3">
      <c r="A61" s="52" t="s">
        <v>827</v>
      </c>
      <c r="B61" s="134"/>
      <c r="C61" s="134">
        <v>9.99</v>
      </c>
      <c r="D61" s="134"/>
      <c r="E61" s="88">
        <f>SUM(Table1[[#This Row],[July]:[Sept]])</f>
        <v>9.99</v>
      </c>
    </row>
    <row r="62" spans="1:5" x14ac:dyDescent="0.3">
      <c r="A62" s="52" t="s">
        <v>202</v>
      </c>
      <c r="B62" s="134"/>
      <c r="C62" s="134">
        <v>12575</v>
      </c>
      <c r="D62" s="134"/>
      <c r="E62" s="88">
        <f>SUM(Table1[[#This Row],[July]:[Sept]])</f>
        <v>12575</v>
      </c>
    </row>
    <row r="63" spans="1:5" x14ac:dyDescent="0.3">
      <c r="A63" s="52" t="s">
        <v>63</v>
      </c>
      <c r="B63" s="134">
        <v>44611.58</v>
      </c>
      <c r="C63" s="134">
        <v>10796.5</v>
      </c>
      <c r="D63" s="134">
        <v>21785.3</v>
      </c>
      <c r="E63" s="88">
        <f>SUM(Table1[[#This Row],[July]:[Sept]])</f>
        <v>77193.38</v>
      </c>
    </row>
    <row r="64" spans="1:5" x14ac:dyDescent="0.3">
      <c r="A64" s="52" t="s">
        <v>435</v>
      </c>
      <c r="B64" s="134">
        <v>22.39</v>
      </c>
      <c r="C64" s="134">
        <v>6502.5</v>
      </c>
      <c r="D64" s="134"/>
      <c r="E64" s="88">
        <f>SUM(Table1[[#This Row],[July]:[Sept]])</f>
        <v>6524.89</v>
      </c>
    </row>
    <row r="65" spans="1:5" x14ac:dyDescent="0.3">
      <c r="A65" s="52" t="s">
        <v>64</v>
      </c>
      <c r="B65" s="134">
        <v>418362.91</v>
      </c>
      <c r="C65" s="134">
        <v>387437.19</v>
      </c>
      <c r="D65" s="134">
        <v>302789.14</v>
      </c>
      <c r="E65" s="88">
        <f>SUM(Table1[[#This Row],[July]:[Sept]])</f>
        <v>1108589.24</v>
      </c>
    </row>
    <row r="66" spans="1:5" x14ac:dyDescent="0.3">
      <c r="A66" s="52" t="s">
        <v>626</v>
      </c>
      <c r="B66" s="134">
        <v>4940.87</v>
      </c>
      <c r="C66" s="134"/>
      <c r="D66" s="134">
        <v>955.06</v>
      </c>
      <c r="E66" s="88">
        <f>SUM(Table1[[#This Row],[July]:[Sept]])</f>
        <v>5895.93</v>
      </c>
    </row>
    <row r="67" spans="1:5" x14ac:dyDescent="0.3">
      <c r="A67" s="52" t="s">
        <v>510</v>
      </c>
      <c r="B67" s="134">
        <v>17.75</v>
      </c>
      <c r="C67" s="134"/>
      <c r="D67" s="134">
        <v>38.75</v>
      </c>
      <c r="E67" s="88">
        <f>SUM(Table1[[#This Row],[July]:[Sept]])</f>
        <v>56.5</v>
      </c>
    </row>
    <row r="68" spans="1:5" x14ac:dyDescent="0.3">
      <c r="A68" s="52" t="s">
        <v>204</v>
      </c>
      <c r="B68" s="134"/>
      <c r="C68" s="134">
        <v>2914.91</v>
      </c>
      <c r="D68" s="134">
        <v>116.56</v>
      </c>
      <c r="E68" s="88">
        <f>SUM(Table1[[#This Row],[July]:[Sept]])</f>
        <v>3031.47</v>
      </c>
    </row>
    <row r="69" spans="1:5" x14ac:dyDescent="0.3">
      <c r="A69" s="52" t="s">
        <v>207</v>
      </c>
      <c r="B69" s="134">
        <v>6054.41</v>
      </c>
      <c r="C69" s="134"/>
      <c r="D69" s="134"/>
      <c r="E69" s="88">
        <f>SUM(Table1[[#This Row],[July]:[Sept]])</f>
        <v>6054.41</v>
      </c>
    </row>
    <row r="70" spans="1:5" x14ac:dyDescent="0.3">
      <c r="A70" s="52" t="s">
        <v>627</v>
      </c>
      <c r="B70" s="134">
        <v>1849</v>
      </c>
      <c r="C70" s="134"/>
      <c r="D70" s="134"/>
      <c r="E70" s="88">
        <f>SUM(Table1[[#This Row],[July]:[Sept]])</f>
        <v>1849</v>
      </c>
    </row>
    <row r="71" spans="1:5" x14ac:dyDescent="0.3">
      <c r="A71" s="52" t="s">
        <v>546</v>
      </c>
      <c r="B71" s="134">
        <v>209.99</v>
      </c>
      <c r="C71" s="134"/>
      <c r="D71" s="134">
        <v>40.99</v>
      </c>
      <c r="E71" s="88">
        <f>SUM(Table1[[#This Row],[July]:[Sept]])</f>
        <v>250.98000000000002</v>
      </c>
    </row>
    <row r="72" spans="1:5" x14ac:dyDescent="0.3">
      <c r="A72" s="52" t="s">
        <v>208</v>
      </c>
      <c r="B72" s="134"/>
      <c r="C72" s="134">
        <v>22.39</v>
      </c>
      <c r="D72" s="134">
        <v>15000</v>
      </c>
      <c r="E72" s="88">
        <f>SUM(Table1[[#This Row],[July]:[Sept]])</f>
        <v>15022.39</v>
      </c>
    </row>
    <row r="73" spans="1:5" x14ac:dyDescent="0.3">
      <c r="A73" s="52" t="s">
        <v>858</v>
      </c>
      <c r="B73" s="134"/>
      <c r="C73" s="134"/>
      <c r="D73" s="134">
        <v>5859.62</v>
      </c>
      <c r="E73" s="88">
        <f>SUM(Table1[[#This Row],[July]:[Sept]])</f>
        <v>5859.62</v>
      </c>
    </row>
    <row r="74" spans="1:5" x14ac:dyDescent="0.3">
      <c r="A74" s="52" t="s">
        <v>479</v>
      </c>
      <c r="B74" s="134">
        <v>4470</v>
      </c>
      <c r="C74" s="134">
        <v>6189.45</v>
      </c>
      <c r="D74" s="134">
        <v>5369.19</v>
      </c>
      <c r="E74" s="88">
        <f>SUM(Table1[[#This Row],[July]:[Sept]])</f>
        <v>16028.64</v>
      </c>
    </row>
    <row r="75" spans="1:5" x14ac:dyDescent="0.3">
      <c r="A75" s="52" t="s">
        <v>628</v>
      </c>
      <c r="B75" s="134">
        <v>500</v>
      </c>
      <c r="C75" s="134"/>
      <c r="D75" s="134"/>
      <c r="E75" s="88">
        <f>SUM(Table1[[#This Row],[July]:[Sept]])</f>
        <v>500</v>
      </c>
    </row>
    <row r="76" spans="1:5" x14ac:dyDescent="0.3">
      <c r="A76" s="52" t="s">
        <v>209</v>
      </c>
      <c r="B76" s="134">
        <v>55273.99</v>
      </c>
      <c r="C76" s="134">
        <v>15599.19</v>
      </c>
      <c r="D76" s="134">
        <v>75432.66</v>
      </c>
      <c r="E76" s="88">
        <f>SUM(Table1[[#This Row],[July]:[Sept]])</f>
        <v>146305.84</v>
      </c>
    </row>
    <row r="77" spans="1:5" x14ac:dyDescent="0.3">
      <c r="A77" s="52" t="s">
        <v>66</v>
      </c>
      <c r="B77" s="134">
        <v>18.600000000000001</v>
      </c>
      <c r="C77" s="134">
        <v>62</v>
      </c>
      <c r="D77" s="134">
        <v>2628.28</v>
      </c>
      <c r="E77" s="88">
        <f>SUM(Table1[[#This Row],[July]:[Sept]])</f>
        <v>2708.88</v>
      </c>
    </row>
    <row r="78" spans="1:5" x14ac:dyDescent="0.3">
      <c r="A78" s="52" t="s">
        <v>67</v>
      </c>
      <c r="B78" s="134">
        <v>2576.1</v>
      </c>
      <c r="C78" s="134">
        <v>281394.48</v>
      </c>
      <c r="D78" s="134"/>
      <c r="E78" s="88">
        <f>SUM(Table1[[#This Row],[July]:[Sept]])</f>
        <v>283970.57999999996</v>
      </c>
    </row>
    <row r="79" spans="1:5" x14ac:dyDescent="0.3">
      <c r="A79" s="52" t="s">
        <v>68</v>
      </c>
      <c r="B79" s="134"/>
      <c r="C79" s="134">
        <v>8360.84</v>
      </c>
      <c r="D79" s="134"/>
      <c r="E79" s="88">
        <f>SUM(Table1[[#This Row],[July]:[Sept]])</f>
        <v>8360.84</v>
      </c>
    </row>
    <row r="80" spans="1:5" x14ac:dyDescent="0.3">
      <c r="A80" s="52" t="s">
        <v>210</v>
      </c>
      <c r="B80" s="134"/>
      <c r="C80" s="134"/>
      <c r="D80" s="134">
        <v>810.79</v>
      </c>
      <c r="E80" s="88">
        <f>SUM(Table1[[#This Row],[July]:[Sept]])</f>
        <v>810.79</v>
      </c>
    </row>
    <row r="81" spans="1:5" x14ac:dyDescent="0.3">
      <c r="A81" s="52" t="s">
        <v>859</v>
      </c>
      <c r="B81" s="134"/>
      <c r="C81" s="134"/>
      <c r="D81" s="134">
        <v>1000</v>
      </c>
      <c r="E81" s="88">
        <f>SUM(Table1[[#This Row],[July]:[Sept]])</f>
        <v>1000</v>
      </c>
    </row>
    <row r="82" spans="1:5" x14ac:dyDescent="0.3">
      <c r="A82" s="52" t="s">
        <v>542</v>
      </c>
      <c r="B82" s="134">
        <v>2240</v>
      </c>
      <c r="C82" s="134">
        <v>1527.56</v>
      </c>
      <c r="D82" s="134">
        <v>1818.63</v>
      </c>
      <c r="E82" s="88">
        <f>SUM(Table1[[#This Row],[July]:[Sept]])</f>
        <v>5586.1900000000005</v>
      </c>
    </row>
    <row r="83" spans="1:5" x14ac:dyDescent="0.3">
      <c r="A83" s="52" t="s">
        <v>69</v>
      </c>
      <c r="B83" s="134">
        <v>86362.73</v>
      </c>
      <c r="C83" s="134">
        <v>43236.94</v>
      </c>
      <c r="D83" s="134">
        <v>83617.61</v>
      </c>
      <c r="E83" s="88">
        <f>SUM(Table1[[#This Row],[July]:[Sept]])</f>
        <v>213217.28</v>
      </c>
    </row>
    <row r="84" spans="1:5" x14ac:dyDescent="0.3">
      <c r="A84" s="52" t="s">
        <v>70</v>
      </c>
      <c r="B84" s="134"/>
      <c r="C84" s="134">
        <v>159.49</v>
      </c>
      <c r="D84" s="134">
        <v>4409.6499999999996</v>
      </c>
      <c r="E84" s="88">
        <f>SUM(Table1[[#This Row],[July]:[Sept]])</f>
        <v>4569.1399999999994</v>
      </c>
    </row>
    <row r="85" spans="1:5" x14ac:dyDescent="0.3">
      <c r="A85" s="52" t="s">
        <v>71</v>
      </c>
      <c r="B85" s="134">
        <v>1679.28</v>
      </c>
      <c r="C85" s="134">
        <v>147.44999999999999</v>
      </c>
      <c r="D85" s="134">
        <v>2687.57</v>
      </c>
      <c r="E85" s="88">
        <f>SUM(Table1[[#This Row],[July]:[Sept]])</f>
        <v>4514.3</v>
      </c>
    </row>
    <row r="86" spans="1:5" x14ac:dyDescent="0.3">
      <c r="A86" s="52" t="s">
        <v>211</v>
      </c>
      <c r="B86" s="134"/>
      <c r="C86" s="134"/>
      <c r="D86" s="134">
        <v>2150</v>
      </c>
      <c r="E86" s="88">
        <f>SUM(Table1[[#This Row],[July]:[Sept]])</f>
        <v>2150</v>
      </c>
    </row>
    <row r="87" spans="1:5" x14ac:dyDescent="0.3">
      <c r="A87" s="52" t="s">
        <v>72</v>
      </c>
      <c r="B87" s="134">
        <v>4877.82</v>
      </c>
      <c r="C87" s="134">
        <v>25327.599999999999</v>
      </c>
      <c r="D87" s="134">
        <v>4250.45</v>
      </c>
      <c r="E87" s="88">
        <f>SUM(Table1[[#This Row],[July]:[Sept]])</f>
        <v>34455.869999999995</v>
      </c>
    </row>
    <row r="88" spans="1:5" x14ac:dyDescent="0.3">
      <c r="A88" s="52" t="s">
        <v>73</v>
      </c>
      <c r="B88" s="134">
        <v>385</v>
      </c>
      <c r="C88" s="134">
        <v>635</v>
      </c>
      <c r="D88" s="134">
        <v>280</v>
      </c>
      <c r="E88" s="88">
        <f>SUM(Table1[[#This Row],[July]:[Sept]])</f>
        <v>1300</v>
      </c>
    </row>
    <row r="89" spans="1:5" x14ac:dyDescent="0.3">
      <c r="A89" s="52" t="s">
        <v>74</v>
      </c>
      <c r="B89" s="134">
        <v>358.61</v>
      </c>
      <c r="C89" s="134">
        <v>130.77000000000001</v>
      </c>
      <c r="D89" s="134">
        <v>73.98</v>
      </c>
      <c r="E89" s="88">
        <f>SUM(Table1[[#This Row],[July]:[Sept]])</f>
        <v>563.36</v>
      </c>
    </row>
    <row r="90" spans="1:5" x14ac:dyDescent="0.3">
      <c r="A90" s="52" t="s">
        <v>75</v>
      </c>
      <c r="B90" s="134">
        <v>4254.3599999999997</v>
      </c>
      <c r="C90" s="134">
        <v>6029.97</v>
      </c>
      <c r="D90" s="134">
        <v>7360.51</v>
      </c>
      <c r="E90" s="88">
        <f>SUM(Table1[[#This Row],[July]:[Sept]])</f>
        <v>17644.84</v>
      </c>
    </row>
    <row r="91" spans="1:5" x14ac:dyDescent="0.3">
      <c r="A91" s="52" t="s">
        <v>76</v>
      </c>
      <c r="B91" s="134"/>
      <c r="C91" s="134">
        <v>1719</v>
      </c>
      <c r="D91" s="134">
        <v>78.150000000000006</v>
      </c>
      <c r="E91" s="88">
        <f>SUM(Table1[[#This Row],[July]:[Sept]])</f>
        <v>1797.15</v>
      </c>
    </row>
    <row r="92" spans="1:5" x14ac:dyDescent="0.3">
      <c r="A92" s="52" t="s">
        <v>212</v>
      </c>
      <c r="B92" s="134"/>
      <c r="C92" s="134"/>
      <c r="D92" s="134">
        <v>1050.3599999999999</v>
      </c>
      <c r="E92" s="88">
        <f>SUM(Table1[[#This Row],[July]:[Sept]])</f>
        <v>1050.3599999999999</v>
      </c>
    </row>
    <row r="93" spans="1:5" x14ac:dyDescent="0.3">
      <c r="A93" s="52" t="s">
        <v>214</v>
      </c>
      <c r="B93" s="134">
        <v>595</v>
      </c>
      <c r="C93" s="134"/>
      <c r="D93" s="134"/>
      <c r="E93" s="88">
        <f>SUM(Table1[[#This Row],[July]:[Sept]])</f>
        <v>595</v>
      </c>
    </row>
    <row r="94" spans="1:5" x14ac:dyDescent="0.3">
      <c r="A94" s="52" t="s">
        <v>321</v>
      </c>
      <c r="B94" s="134"/>
      <c r="C94" s="134">
        <v>12564.75</v>
      </c>
      <c r="D94" s="134">
        <v>4616.0600000000004</v>
      </c>
      <c r="E94" s="88">
        <f>SUM(Table1[[#This Row],[July]:[Sept]])</f>
        <v>17180.810000000001</v>
      </c>
    </row>
    <row r="95" spans="1:5" x14ac:dyDescent="0.3">
      <c r="A95" s="52" t="s">
        <v>79</v>
      </c>
      <c r="B95" s="134">
        <v>24442.23</v>
      </c>
      <c r="C95" s="134"/>
      <c r="D95" s="134"/>
      <c r="E95" s="88">
        <f>SUM(Table1[[#This Row],[July]:[Sept]])</f>
        <v>24442.23</v>
      </c>
    </row>
    <row r="96" spans="1:5" x14ac:dyDescent="0.3">
      <c r="A96" s="52" t="s">
        <v>215</v>
      </c>
      <c r="B96" s="134"/>
      <c r="C96" s="134"/>
      <c r="D96" s="134">
        <v>1500</v>
      </c>
      <c r="E96" s="88">
        <f>SUM(Table1[[#This Row],[July]:[Sept]])</f>
        <v>1500</v>
      </c>
    </row>
    <row r="97" spans="1:5" x14ac:dyDescent="0.3">
      <c r="A97" s="52" t="s">
        <v>436</v>
      </c>
      <c r="B97" s="134">
        <v>980</v>
      </c>
      <c r="C97" s="134">
        <v>440</v>
      </c>
      <c r="D97" s="134"/>
      <c r="E97" s="88">
        <f>SUM(Table1[[#This Row],[July]:[Sept]])</f>
        <v>1420</v>
      </c>
    </row>
    <row r="98" spans="1:5" x14ac:dyDescent="0.3">
      <c r="A98" s="52" t="s">
        <v>217</v>
      </c>
      <c r="B98" s="134"/>
      <c r="C98" s="134"/>
      <c r="D98" s="134">
        <v>2539.4699999999998</v>
      </c>
      <c r="E98" s="88">
        <f>SUM(Table1[[#This Row],[July]:[Sept]])</f>
        <v>2539.4699999999998</v>
      </c>
    </row>
    <row r="99" spans="1:5" x14ac:dyDescent="0.3">
      <c r="A99" s="52" t="s">
        <v>219</v>
      </c>
      <c r="B99" s="134"/>
      <c r="C99" s="134"/>
      <c r="D99" s="134">
        <v>20.37</v>
      </c>
      <c r="E99" s="88">
        <f>SUM(Table1[[#This Row],[July]:[Sept]])</f>
        <v>20.37</v>
      </c>
    </row>
    <row r="100" spans="1:5" x14ac:dyDescent="0.3">
      <c r="A100" s="52" t="s">
        <v>545</v>
      </c>
      <c r="B100" s="134"/>
      <c r="C100" s="134">
        <v>9.99</v>
      </c>
      <c r="D100" s="134"/>
      <c r="E100" s="88">
        <f>SUM(Table1[[#This Row],[July]:[Sept]])</f>
        <v>9.99</v>
      </c>
    </row>
    <row r="101" spans="1:5" x14ac:dyDescent="0.3">
      <c r="A101" s="52" t="s">
        <v>220</v>
      </c>
      <c r="B101" s="134"/>
      <c r="C101" s="134"/>
      <c r="D101" s="134">
        <v>378.84</v>
      </c>
      <c r="E101" s="88">
        <f>SUM(Table1[[#This Row],[July]:[Sept]])</f>
        <v>378.84</v>
      </c>
    </row>
    <row r="102" spans="1:5" x14ac:dyDescent="0.3">
      <c r="A102" s="52" t="s">
        <v>221</v>
      </c>
      <c r="B102" s="134">
        <v>14317.03</v>
      </c>
      <c r="C102" s="134">
        <v>8553.48</v>
      </c>
      <c r="D102" s="134">
        <v>4583</v>
      </c>
      <c r="E102" s="88">
        <f>SUM(Table1[[#This Row],[July]:[Sept]])</f>
        <v>27453.510000000002</v>
      </c>
    </row>
    <row r="103" spans="1:5" x14ac:dyDescent="0.3">
      <c r="A103" s="52" t="s">
        <v>828</v>
      </c>
      <c r="B103" s="134">
        <v>4726.5</v>
      </c>
      <c r="C103" s="134"/>
      <c r="D103" s="134"/>
      <c r="E103" s="88">
        <f>SUM(Table1[[#This Row],[July]:[Sept]])</f>
        <v>4726.5</v>
      </c>
    </row>
    <row r="104" spans="1:5" x14ac:dyDescent="0.3">
      <c r="A104" s="52" t="s">
        <v>222</v>
      </c>
      <c r="B104" s="134">
        <v>1466.71</v>
      </c>
      <c r="C104" s="134">
        <v>9056.86</v>
      </c>
      <c r="D104" s="134">
        <v>1909.79</v>
      </c>
      <c r="E104" s="88">
        <f>SUM(Table1[[#This Row],[July]:[Sept]])</f>
        <v>12433.36</v>
      </c>
    </row>
    <row r="105" spans="1:5" x14ac:dyDescent="0.3">
      <c r="A105" s="52" t="s">
        <v>81</v>
      </c>
      <c r="B105" s="134"/>
      <c r="C105" s="134">
        <v>2339.21</v>
      </c>
      <c r="D105" s="134"/>
      <c r="E105" s="88">
        <f>SUM(Table1[[#This Row],[July]:[Sept]])</f>
        <v>2339.21</v>
      </c>
    </row>
    <row r="106" spans="1:5" x14ac:dyDescent="0.3">
      <c r="A106" s="52" t="s">
        <v>223</v>
      </c>
      <c r="B106" s="134"/>
      <c r="C106" s="134">
        <v>60.97</v>
      </c>
      <c r="D106" s="134">
        <v>36.17</v>
      </c>
      <c r="E106" s="88">
        <f>SUM(Table1[[#This Row],[July]:[Sept]])</f>
        <v>97.14</v>
      </c>
    </row>
    <row r="107" spans="1:5" x14ac:dyDescent="0.3">
      <c r="A107" s="52" t="s">
        <v>540</v>
      </c>
      <c r="B107" s="134">
        <v>16987.3</v>
      </c>
      <c r="C107" s="134">
        <v>4480</v>
      </c>
      <c r="D107" s="134"/>
      <c r="E107" s="88">
        <f>SUM(Table1[[#This Row],[July]:[Sept]])</f>
        <v>21467.3</v>
      </c>
    </row>
    <row r="108" spans="1:5" x14ac:dyDescent="0.3">
      <c r="A108" s="52" t="s">
        <v>82</v>
      </c>
      <c r="B108" s="134">
        <v>24454.99</v>
      </c>
      <c r="C108" s="134">
        <v>88445.03</v>
      </c>
      <c r="D108" s="134">
        <v>32499.99</v>
      </c>
      <c r="E108" s="88">
        <f>SUM(Table1[[#This Row],[July]:[Sept]])</f>
        <v>145400.01</v>
      </c>
    </row>
    <row r="109" spans="1:5" x14ac:dyDescent="0.3">
      <c r="A109" s="52" t="s">
        <v>224</v>
      </c>
      <c r="B109" s="134">
        <v>1817.04</v>
      </c>
      <c r="C109" s="134">
        <v>1191.93</v>
      </c>
      <c r="D109" s="134">
        <v>16000</v>
      </c>
      <c r="E109" s="88">
        <f>SUM(Table1[[#This Row],[July]:[Sept]])</f>
        <v>19008.97</v>
      </c>
    </row>
    <row r="110" spans="1:5" x14ac:dyDescent="0.3">
      <c r="A110" s="52" t="s">
        <v>421</v>
      </c>
      <c r="B110" s="134">
        <v>1883.23</v>
      </c>
      <c r="C110" s="134">
        <v>2039.14</v>
      </c>
      <c r="D110" s="134">
        <v>3579.04</v>
      </c>
      <c r="E110" s="88">
        <f>SUM(Table1[[#This Row],[July]:[Sept]])</f>
        <v>7501.41</v>
      </c>
    </row>
    <row r="111" spans="1:5" x14ac:dyDescent="0.3">
      <c r="A111" s="52" t="s">
        <v>323</v>
      </c>
      <c r="B111" s="134">
        <v>1106.6600000000001</v>
      </c>
      <c r="C111" s="134">
        <v>566.02</v>
      </c>
      <c r="D111" s="134">
        <v>2918.02</v>
      </c>
      <c r="E111" s="88">
        <f>SUM(Table1[[#This Row],[July]:[Sept]])</f>
        <v>4590.7</v>
      </c>
    </row>
    <row r="112" spans="1:5" x14ac:dyDescent="0.3">
      <c r="A112" s="52" t="s">
        <v>84</v>
      </c>
      <c r="B112" s="134">
        <v>1338.61</v>
      </c>
      <c r="C112" s="134">
        <v>27149.69</v>
      </c>
      <c r="D112" s="134">
        <v>24789.18</v>
      </c>
      <c r="E112" s="88">
        <f>SUM(Table1[[#This Row],[July]:[Sept]])</f>
        <v>53277.479999999996</v>
      </c>
    </row>
    <row r="113" spans="1:5" x14ac:dyDescent="0.3">
      <c r="A113" s="52" t="s">
        <v>226</v>
      </c>
      <c r="B113" s="134">
        <v>118960.91</v>
      </c>
      <c r="C113" s="134">
        <v>177045.27</v>
      </c>
      <c r="D113" s="134">
        <v>2254.31</v>
      </c>
      <c r="E113" s="88">
        <f>SUM(Table1[[#This Row],[July]:[Sept]])</f>
        <v>298260.49</v>
      </c>
    </row>
    <row r="114" spans="1:5" x14ac:dyDescent="0.3">
      <c r="A114" s="52" t="s">
        <v>85</v>
      </c>
      <c r="B114" s="134">
        <v>69510.16</v>
      </c>
      <c r="C114" s="134">
        <v>15837.46</v>
      </c>
      <c r="D114" s="134">
        <v>78.02</v>
      </c>
      <c r="E114" s="88">
        <f>SUM(Table1[[#This Row],[July]:[Sept]])</f>
        <v>85425.64</v>
      </c>
    </row>
    <row r="115" spans="1:5" x14ac:dyDescent="0.3">
      <c r="A115" s="52" t="s">
        <v>437</v>
      </c>
      <c r="B115" s="134">
        <v>2750</v>
      </c>
      <c r="C115" s="134">
        <v>36895.120000000003</v>
      </c>
      <c r="D115" s="134">
        <v>15250</v>
      </c>
      <c r="E115" s="88">
        <f>SUM(Table1[[#This Row],[July]:[Sept]])</f>
        <v>54895.12</v>
      </c>
    </row>
    <row r="116" spans="1:5" x14ac:dyDescent="0.3">
      <c r="A116" s="52" t="s">
        <v>86</v>
      </c>
      <c r="B116" s="134">
        <v>24506.18</v>
      </c>
      <c r="C116" s="134">
        <v>9.99</v>
      </c>
      <c r="D116" s="134">
        <v>1055.94</v>
      </c>
      <c r="E116" s="88">
        <f>SUM(Table1[[#This Row],[July]:[Sept]])</f>
        <v>25572.11</v>
      </c>
    </row>
    <row r="117" spans="1:5" x14ac:dyDescent="0.3">
      <c r="A117" s="52" t="s">
        <v>87</v>
      </c>
      <c r="B117" s="134"/>
      <c r="C117" s="134">
        <v>22.39</v>
      </c>
      <c r="D117" s="134"/>
      <c r="E117" s="88">
        <f>SUM(Table1[[#This Row],[July]:[Sept]])</f>
        <v>22.39</v>
      </c>
    </row>
    <row r="118" spans="1:5" x14ac:dyDescent="0.3">
      <c r="A118" s="52" t="s">
        <v>88</v>
      </c>
      <c r="B118" s="134">
        <v>1502.4</v>
      </c>
      <c r="C118" s="134">
        <v>20078</v>
      </c>
      <c r="D118" s="134">
        <v>4869.99</v>
      </c>
      <c r="E118" s="88">
        <f>SUM(Table1[[#This Row],[July]:[Sept]])</f>
        <v>26450.39</v>
      </c>
    </row>
    <row r="119" spans="1:5" x14ac:dyDescent="0.3">
      <c r="A119" s="52" t="s">
        <v>89</v>
      </c>
      <c r="B119" s="134">
        <v>511952.98</v>
      </c>
      <c r="C119" s="134">
        <v>422126.83</v>
      </c>
      <c r="D119" s="134">
        <v>554262.85</v>
      </c>
      <c r="E119" s="88">
        <f>SUM(Table1[[#This Row],[July]:[Sept]])</f>
        <v>1488342.6600000001</v>
      </c>
    </row>
    <row r="120" spans="1:5" x14ac:dyDescent="0.3">
      <c r="A120" s="52" t="s">
        <v>512</v>
      </c>
      <c r="B120" s="134">
        <v>499</v>
      </c>
      <c r="C120" s="134"/>
      <c r="D120" s="134">
        <v>1356.6</v>
      </c>
      <c r="E120" s="88">
        <f>SUM(Table1[[#This Row],[July]:[Sept]])</f>
        <v>1855.6</v>
      </c>
    </row>
    <row r="121" spans="1:5" x14ac:dyDescent="0.3">
      <c r="A121" s="52" t="s">
        <v>325</v>
      </c>
      <c r="B121" s="134">
        <v>53906.38</v>
      </c>
      <c r="C121" s="134">
        <v>79683.44</v>
      </c>
      <c r="D121" s="134"/>
      <c r="E121" s="88">
        <f>SUM(Table1[[#This Row],[July]:[Sept]])</f>
        <v>133589.82</v>
      </c>
    </row>
    <row r="122" spans="1:5" x14ac:dyDescent="0.3">
      <c r="A122" s="52" t="s">
        <v>326</v>
      </c>
      <c r="B122" s="134"/>
      <c r="C122" s="134">
        <v>34950</v>
      </c>
      <c r="D122" s="134">
        <v>8454.19</v>
      </c>
      <c r="E122" s="88">
        <f>SUM(Table1[[#This Row],[July]:[Sept]])</f>
        <v>43404.19</v>
      </c>
    </row>
    <row r="123" spans="1:5" x14ac:dyDescent="0.3">
      <c r="A123" s="52" t="s">
        <v>229</v>
      </c>
      <c r="B123" s="134">
        <v>785.68</v>
      </c>
      <c r="C123" s="134"/>
      <c r="D123" s="134">
        <v>740</v>
      </c>
      <c r="E123" s="88">
        <f>SUM(Table1[[#This Row],[July]:[Sept]])</f>
        <v>1525.6799999999998</v>
      </c>
    </row>
    <row r="124" spans="1:5" x14ac:dyDescent="0.3">
      <c r="A124" s="52" t="s">
        <v>91</v>
      </c>
      <c r="B124" s="134">
        <v>453.86</v>
      </c>
      <c r="C124" s="134">
        <v>141.99</v>
      </c>
      <c r="D124" s="134">
        <v>3567.93</v>
      </c>
      <c r="E124" s="88">
        <f>SUM(Table1[[#This Row],[July]:[Sept]])</f>
        <v>4163.78</v>
      </c>
    </row>
    <row r="125" spans="1:5" x14ac:dyDescent="0.3">
      <c r="A125" s="52" t="s">
        <v>92</v>
      </c>
      <c r="B125" s="134">
        <v>1071988.01</v>
      </c>
      <c r="C125" s="134">
        <v>713131.11</v>
      </c>
      <c r="D125" s="134">
        <v>56707.07</v>
      </c>
      <c r="E125" s="88">
        <f>SUM(Table1[[#This Row],[July]:[Sept]])</f>
        <v>1841826.1900000002</v>
      </c>
    </row>
    <row r="126" spans="1:5" x14ac:dyDescent="0.3">
      <c r="A126" s="52" t="s">
        <v>94</v>
      </c>
      <c r="B126" s="134">
        <v>99570.37</v>
      </c>
      <c r="C126" s="134">
        <v>218629.52</v>
      </c>
      <c r="D126" s="134">
        <v>104712.11</v>
      </c>
      <c r="E126" s="88">
        <f>SUM(Table1[[#This Row],[July]:[Sept]])</f>
        <v>422912</v>
      </c>
    </row>
    <row r="127" spans="1:5" x14ac:dyDescent="0.3">
      <c r="A127" s="52" t="s">
        <v>450</v>
      </c>
      <c r="B127" s="134">
        <v>35</v>
      </c>
      <c r="C127" s="134">
        <v>35</v>
      </c>
      <c r="D127" s="134">
        <v>35</v>
      </c>
      <c r="E127" s="88">
        <f>SUM(Table1[[#This Row],[July]:[Sept]])</f>
        <v>105</v>
      </c>
    </row>
    <row r="128" spans="1:5" x14ac:dyDescent="0.3">
      <c r="A128" s="52" t="s">
        <v>96</v>
      </c>
      <c r="B128" s="134">
        <v>500</v>
      </c>
      <c r="C128" s="134"/>
      <c r="D128" s="134">
        <v>2719.29</v>
      </c>
      <c r="E128" s="88">
        <f>SUM(Table1[[#This Row],[July]:[Sept]])</f>
        <v>3219.29</v>
      </c>
    </row>
    <row r="129" spans="1:5" x14ac:dyDescent="0.3">
      <c r="A129" s="52" t="s">
        <v>860</v>
      </c>
      <c r="B129" s="134"/>
      <c r="C129" s="134"/>
      <c r="D129" s="134">
        <v>9.99</v>
      </c>
      <c r="E129" s="88">
        <f>SUM(Table1[[#This Row],[July]:[Sept]])</f>
        <v>9.99</v>
      </c>
    </row>
    <row r="130" spans="1:5" x14ac:dyDescent="0.3">
      <c r="A130" s="52" t="s">
        <v>230</v>
      </c>
      <c r="B130" s="134"/>
      <c r="C130" s="134"/>
      <c r="D130" s="134">
        <v>214.84</v>
      </c>
      <c r="E130" s="88">
        <f>SUM(Table1[[#This Row],[July]:[Sept]])</f>
        <v>214.84</v>
      </c>
    </row>
    <row r="131" spans="1:5" x14ac:dyDescent="0.3">
      <c r="A131" s="52" t="s">
        <v>829</v>
      </c>
      <c r="B131" s="134">
        <v>308.88</v>
      </c>
      <c r="C131" s="134"/>
      <c r="D131" s="134"/>
      <c r="E131" s="88">
        <f>SUM(Table1[[#This Row],[July]:[Sept]])</f>
        <v>308.88</v>
      </c>
    </row>
    <row r="132" spans="1:5" x14ac:dyDescent="0.3">
      <c r="A132" s="52" t="s">
        <v>232</v>
      </c>
      <c r="B132" s="134"/>
      <c r="C132" s="134"/>
      <c r="D132" s="134">
        <v>1725</v>
      </c>
      <c r="E132" s="88">
        <f>SUM(Table1[[#This Row],[July]:[Sept]])</f>
        <v>1725</v>
      </c>
    </row>
    <row r="133" spans="1:5" x14ac:dyDescent="0.3">
      <c r="A133" s="52" t="s">
        <v>830</v>
      </c>
      <c r="B133" s="134"/>
      <c r="C133" s="134">
        <v>5694.4</v>
      </c>
      <c r="D133" s="134">
        <v>16982.5</v>
      </c>
      <c r="E133" s="88">
        <f>SUM(Table1[[#This Row],[July]:[Sept]])</f>
        <v>22676.9</v>
      </c>
    </row>
    <row r="134" spans="1:5" x14ac:dyDescent="0.3">
      <c r="A134" s="52" t="s">
        <v>861</v>
      </c>
      <c r="B134" s="134"/>
      <c r="C134" s="134"/>
      <c r="D134" s="134">
        <v>799.72</v>
      </c>
      <c r="E134" s="88">
        <f>SUM(Table1[[#This Row],[July]:[Sept]])</f>
        <v>799.72</v>
      </c>
    </row>
    <row r="135" spans="1:5" x14ac:dyDescent="0.3">
      <c r="A135" s="52" t="s">
        <v>98</v>
      </c>
      <c r="B135" s="134">
        <v>348205.83</v>
      </c>
      <c r="C135" s="134">
        <v>94931.38</v>
      </c>
      <c r="D135" s="134">
        <v>78236.5</v>
      </c>
      <c r="E135" s="88">
        <f>SUM(Table1[[#This Row],[July]:[Sept]])</f>
        <v>521373.71</v>
      </c>
    </row>
    <row r="136" spans="1:5" x14ac:dyDescent="0.3">
      <c r="A136" s="52" t="s">
        <v>99</v>
      </c>
      <c r="B136" s="134"/>
      <c r="C136" s="134">
        <v>12700</v>
      </c>
      <c r="D136" s="134"/>
      <c r="E136" s="88">
        <f>SUM(Table1[[#This Row],[July]:[Sept]])</f>
        <v>12700</v>
      </c>
    </row>
    <row r="137" spans="1:5" x14ac:dyDescent="0.3">
      <c r="A137" s="52" t="s">
        <v>511</v>
      </c>
      <c r="B137" s="134"/>
      <c r="C137" s="134">
        <v>2500</v>
      </c>
      <c r="D137" s="134">
        <v>12815</v>
      </c>
      <c r="E137" s="88">
        <f>SUM(Table1[[#This Row],[July]:[Sept]])</f>
        <v>15315</v>
      </c>
    </row>
    <row r="138" spans="1:5" x14ac:dyDescent="0.3">
      <c r="A138" s="52" t="s">
        <v>100</v>
      </c>
      <c r="B138" s="134"/>
      <c r="C138" s="134">
        <v>39148.75</v>
      </c>
      <c r="D138" s="134"/>
      <c r="E138" s="88">
        <f>SUM(Table1[[#This Row],[July]:[Sept]])</f>
        <v>39148.75</v>
      </c>
    </row>
    <row r="139" spans="1:5" x14ac:dyDescent="0.3">
      <c r="A139" s="52" t="s">
        <v>235</v>
      </c>
      <c r="B139" s="134"/>
      <c r="C139" s="134">
        <v>2100</v>
      </c>
      <c r="D139" s="134"/>
      <c r="E139" s="88">
        <f>SUM(Table1[[#This Row],[July]:[Sept]])</f>
        <v>2100</v>
      </c>
    </row>
    <row r="140" spans="1:5" x14ac:dyDescent="0.3">
      <c r="A140" s="52" t="s">
        <v>492</v>
      </c>
      <c r="B140" s="134">
        <v>35377.49</v>
      </c>
      <c r="C140" s="134"/>
      <c r="D140" s="134"/>
      <c r="E140" s="88">
        <f>SUM(Table1[[#This Row],[July]:[Sept]])</f>
        <v>35377.49</v>
      </c>
    </row>
    <row r="141" spans="1:5" x14ac:dyDescent="0.3">
      <c r="A141" s="52" t="s">
        <v>438</v>
      </c>
      <c r="B141" s="134">
        <v>3442.84</v>
      </c>
      <c r="C141" s="134">
        <v>20492.02</v>
      </c>
      <c r="D141" s="134">
        <v>12985.88</v>
      </c>
      <c r="E141" s="88">
        <f>SUM(Table1[[#This Row],[July]:[Sept]])</f>
        <v>36920.74</v>
      </c>
    </row>
    <row r="142" spans="1:5" x14ac:dyDescent="0.3">
      <c r="A142" s="52" t="s">
        <v>237</v>
      </c>
      <c r="B142" s="134">
        <v>3070</v>
      </c>
      <c r="C142" s="134"/>
      <c r="D142" s="134"/>
      <c r="E142" s="88">
        <f>SUM(Table1[[#This Row],[July]:[Sept]])</f>
        <v>3070</v>
      </c>
    </row>
    <row r="143" spans="1:5" x14ac:dyDescent="0.3">
      <c r="A143" s="52" t="s">
        <v>327</v>
      </c>
      <c r="B143" s="134">
        <v>110.2</v>
      </c>
      <c r="C143" s="134">
        <v>114</v>
      </c>
      <c r="D143" s="134"/>
      <c r="E143" s="88">
        <f>SUM(Table1[[#This Row],[July]:[Sept]])</f>
        <v>224.2</v>
      </c>
    </row>
    <row r="144" spans="1:5" x14ac:dyDescent="0.3">
      <c r="A144" s="52" t="s">
        <v>102</v>
      </c>
      <c r="B144" s="134">
        <v>8313.7199999999993</v>
      </c>
      <c r="C144" s="134">
        <v>2383.9899999999998</v>
      </c>
      <c r="D144" s="134">
        <v>1486.01</v>
      </c>
      <c r="E144" s="88">
        <f>SUM(Table1[[#This Row],[July]:[Sept]])</f>
        <v>12183.72</v>
      </c>
    </row>
    <row r="145" spans="1:5" x14ac:dyDescent="0.3">
      <c r="A145" s="52" t="s">
        <v>547</v>
      </c>
      <c r="B145" s="134">
        <v>-144.65</v>
      </c>
      <c r="C145" s="134"/>
      <c r="D145" s="134"/>
      <c r="E145" s="88">
        <f>SUM(Table1[[#This Row],[July]:[Sept]])</f>
        <v>-144.65</v>
      </c>
    </row>
    <row r="146" spans="1:5" x14ac:dyDescent="0.3">
      <c r="A146" s="52" t="s">
        <v>103</v>
      </c>
      <c r="B146" s="134">
        <v>8409.2199999999993</v>
      </c>
      <c r="C146" s="134"/>
      <c r="D146" s="134">
        <v>36987.550000000003</v>
      </c>
      <c r="E146" s="88">
        <f>SUM(Table1[[#This Row],[July]:[Sept]])</f>
        <v>45396.770000000004</v>
      </c>
    </row>
    <row r="147" spans="1:5" x14ac:dyDescent="0.3">
      <c r="A147" s="52" t="s">
        <v>105</v>
      </c>
      <c r="B147" s="134">
        <v>27470.13</v>
      </c>
      <c r="C147" s="134"/>
      <c r="D147" s="134"/>
      <c r="E147" s="88">
        <f>SUM(Table1[[#This Row],[July]:[Sept]])</f>
        <v>27470.13</v>
      </c>
    </row>
    <row r="148" spans="1:5" x14ac:dyDescent="0.3">
      <c r="A148" s="52" t="s">
        <v>106</v>
      </c>
      <c r="B148" s="134">
        <v>68621.88</v>
      </c>
      <c r="C148" s="134">
        <v>23883.119999999999</v>
      </c>
      <c r="D148" s="134">
        <v>78387.5</v>
      </c>
      <c r="E148" s="88">
        <f>SUM(Table1[[#This Row],[July]:[Sept]])</f>
        <v>170892.5</v>
      </c>
    </row>
    <row r="149" spans="1:5" x14ac:dyDescent="0.3">
      <c r="A149" s="52" t="s">
        <v>239</v>
      </c>
      <c r="B149" s="134"/>
      <c r="C149" s="134">
        <v>5454.33</v>
      </c>
      <c r="D149" s="134"/>
      <c r="E149" s="88">
        <f>SUM(Table1[[#This Row],[July]:[Sept]])</f>
        <v>5454.33</v>
      </c>
    </row>
    <row r="150" spans="1:5" x14ac:dyDescent="0.3">
      <c r="A150" s="52" t="s">
        <v>422</v>
      </c>
      <c r="B150" s="134"/>
      <c r="C150" s="134">
        <v>16.190000000000001</v>
      </c>
      <c r="D150" s="134"/>
      <c r="E150" s="88">
        <f>SUM(Table1[[#This Row],[July]:[Sept]])</f>
        <v>16.190000000000001</v>
      </c>
    </row>
    <row r="151" spans="1:5" x14ac:dyDescent="0.3">
      <c r="A151" s="52" t="s">
        <v>107</v>
      </c>
      <c r="B151" s="134">
        <v>27520.3</v>
      </c>
      <c r="C151" s="134">
        <v>60607.16</v>
      </c>
      <c r="D151" s="134">
        <v>24527.79</v>
      </c>
      <c r="E151" s="88">
        <f>SUM(Table1[[#This Row],[July]:[Sept]])</f>
        <v>112655.25</v>
      </c>
    </row>
    <row r="152" spans="1:5" x14ac:dyDescent="0.3">
      <c r="A152" s="52" t="s">
        <v>108</v>
      </c>
      <c r="B152" s="134">
        <v>58528.01</v>
      </c>
      <c r="C152" s="134">
        <v>58293.38</v>
      </c>
      <c r="D152" s="134">
        <v>36640.080000000002</v>
      </c>
      <c r="E152" s="88">
        <f>SUM(Table1[[#This Row],[July]:[Sept]])</f>
        <v>153461.47</v>
      </c>
    </row>
    <row r="153" spans="1:5" x14ac:dyDescent="0.3">
      <c r="A153" s="52" t="s">
        <v>109</v>
      </c>
      <c r="B153" s="134">
        <v>1883.25</v>
      </c>
      <c r="C153" s="134">
        <v>826.25</v>
      </c>
      <c r="D153" s="134">
        <v>432.44</v>
      </c>
      <c r="E153" s="88">
        <f>SUM(Table1[[#This Row],[July]:[Sept]])</f>
        <v>3141.94</v>
      </c>
    </row>
    <row r="154" spans="1:5" x14ac:dyDescent="0.3">
      <c r="A154" s="52" t="s">
        <v>241</v>
      </c>
      <c r="B154" s="134"/>
      <c r="C154" s="134">
        <v>590</v>
      </c>
      <c r="D154" s="134"/>
      <c r="E154" s="88">
        <f>SUM(Table1[[#This Row],[July]:[Sept]])</f>
        <v>590</v>
      </c>
    </row>
    <row r="155" spans="1:5" x14ac:dyDescent="0.3">
      <c r="A155" s="52" t="s">
        <v>242</v>
      </c>
      <c r="B155" s="134">
        <v>16.190000000000001</v>
      </c>
      <c r="C155" s="134"/>
      <c r="D155" s="134"/>
      <c r="E155" s="88">
        <f>SUM(Table1[[#This Row],[July]:[Sept]])</f>
        <v>16.190000000000001</v>
      </c>
    </row>
    <row r="156" spans="1:5" x14ac:dyDescent="0.3">
      <c r="A156" s="52" t="s">
        <v>831</v>
      </c>
      <c r="B156" s="134"/>
      <c r="C156" s="134">
        <v>194.15</v>
      </c>
      <c r="D156" s="134"/>
      <c r="E156" s="88">
        <f>SUM(Table1[[#This Row],[July]:[Sept]])</f>
        <v>194.15</v>
      </c>
    </row>
    <row r="157" spans="1:5" x14ac:dyDescent="0.3">
      <c r="A157" s="52" t="s">
        <v>514</v>
      </c>
      <c r="B157" s="134"/>
      <c r="C157" s="134">
        <v>42117</v>
      </c>
      <c r="D157" s="134"/>
      <c r="E157" s="88">
        <f>SUM(Table1[[#This Row],[July]:[Sept]])</f>
        <v>42117</v>
      </c>
    </row>
    <row r="158" spans="1:5" x14ac:dyDescent="0.3">
      <c r="A158" s="52" t="s">
        <v>832</v>
      </c>
      <c r="B158" s="134">
        <v>688.98</v>
      </c>
      <c r="C158" s="134"/>
      <c r="D158" s="134">
        <v>509</v>
      </c>
      <c r="E158" s="88">
        <f>SUM(Table1[[#This Row],[July]:[Sept]])</f>
        <v>1197.98</v>
      </c>
    </row>
    <row r="159" spans="1:5" x14ac:dyDescent="0.3">
      <c r="A159" s="52" t="s">
        <v>862</v>
      </c>
      <c r="B159" s="134"/>
      <c r="C159" s="134"/>
      <c r="D159" s="134">
        <v>6000</v>
      </c>
      <c r="E159" s="88">
        <f>SUM(Table1[[#This Row],[July]:[Sept]])</f>
        <v>6000</v>
      </c>
    </row>
    <row r="160" spans="1:5" x14ac:dyDescent="0.3">
      <c r="A160" s="52" t="s">
        <v>243</v>
      </c>
      <c r="B160" s="134">
        <v>64304.94</v>
      </c>
      <c r="C160" s="134">
        <v>6094</v>
      </c>
      <c r="D160" s="134">
        <v>505.97</v>
      </c>
      <c r="E160" s="88">
        <f>SUM(Table1[[#This Row],[July]:[Sept]])</f>
        <v>70904.91</v>
      </c>
    </row>
    <row r="161" spans="1:5" x14ac:dyDescent="0.3">
      <c r="A161" s="52" t="s">
        <v>244</v>
      </c>
      <c r="B161" s="134"/>
      <c r="C161" s="134">
        <v>1800</v>
      </c>
      <c r="D161" s="134">
        <v>95.31</v>
      </c>
      <c r="E161" s="88">
        <f>SUM(Table1[[#This Row],[July]:[Sept]])</f>
        <v>1895.31</v>
      </c>
    </row>
    <row r="162" spans="1:5" x14ac:dyDescent="0.3">
      <c r="A162" s="52" t="s">
        <v>245</v>
      </c>
      <c r="B162" s="134">
        <v>85531.46</v>
      </c>
      <c r="C162" s="134">
        <v>-28</v>
      </c>
      <c r="D162" s="134"/>
      <c r="E162" s="88">
        <f>SUM(Table1[[#This Row],[July]:[Sept]])</f>
        <v>85503.46</v>
      </c>
    </row>
    <row r="163" spans="1:5" x14ac:dyDescent="0.3">
      <c r="A163" s="52" t="s">
        <v>246</v>
      </c>
      <c r="B163" s="134"/>
      <c r="C163" s="134">
        <v>2441.71</v>
      </c>
      <c r="D163" s="134"/>
      <c r="E163" s="88">
        <f>SUM(Table1[[#This Row],[July]:[Sept]])</f>
        <v>2441.71</v>
      </c>
    </row>
    <row r="164" spans="1:5" x14ac:dyDescent="0.3">
      <c r="A164" s="52" t="s">
        <v>247</v>
      </c>
      <c r="B164" s="134"/>
      <c r="C164" s="134">
        <v>6541.51</v>
      </c>
      <c r="D164" s="134">
        <v>88.14</v>
      </c>
      <c r="E164" s="88">
        <f>SUM(Table1[[#This Row],[July]:[Sept]])</f>
        <v>6629.6500000000005</v>
      </c>
    </row>
    <row r="165" spans="1:5" x14ac:dyDescent="0.3">
      <c r="A165" s="52" t="s">
        <v>490</v>
      </c>
      <c r="B165" s="134"/>
      <c r="C165" s="134">
        <v>1269.43</v>
      </c>
      <c r="D165" s="134">
        <v>359.98</v>
      </c>
      <c r="E165" s="88">
        <f>SUM(Table1[[#This Row],[July]:[Sept]])</f>
        <v>1629.41</v>
      </c>
    </row>
    <row r="166" spans="1:5" x14ac:dyDescent="0.3">
      <c r="A166" s="52" t="s">
        <v>110</v>
      </c>
      <c r="B166" s="134"/>
      <c r="C166" s="134">
        <v>175</v>
      </c>
      <c r="D166" s="134"/>
      <c r="E166" s="88">
        <f>SUM(Table1[[#This Row],[July]:[Sept]])</f>
        <v>175</v>
      </c>
    </row>
    <row r="167" spans="1:5" x14ac:dyDescent="0.3">
      <c r="A167" s="52" t="s">
        <v>451</v>
      </c>
      <c r="B167" s="134">
        <v>2339.6799999999998</v>
      </c>
      <c r="C167" s="134">
        <v>4720.6499999999996</v>
      </c>
      <c r="D167" s="134">
        <v>7032.47</v>
      </c>
      <c r="E167" s="88">
        <f>SUM(Table1[[#This Row],[July]:[Sept]])</f>
        <v>14092.8</v>
      </c>
    </row>
    <row r="168" spans="1:5" x14ac:dyDescent="0.3">
      <c r="A168" s="52" t="s">
        <v>111</v>
      </c>
      <c r="B168" s="134">
        <v>4286.0600000000004</v>
      </c>
      <c r="C168" s="134">
        <v>3485.31</v>
      </c>
      <c r="D168" s="134">
        <v>6275.45</v>
      </c>
      <c r="E168" s="88">
        <f>SUM(Table1[[#This Row],[July]:[Sept]])</f>
        <v>14046.82</v>
      </c>
    </row>
    <row r="169" spans="1:5" x14ac:dyDescent="0.3">
      <c r="A169" s="52" t="s">
        <v>112</v>
      </c>
      <c r="B169" s="134">
        <v>20991.02</v>
      </c>
      <c r="C169" s="134">
        <v>9029.52</v>
      </c>
      <c r="D169" s="134">
        <v>5448.66</v>
      </c>
      <c r="E169" s="88">
        <f>SUM(Table1[[#This Row],[July]:[Sept]])</f>
        <v>35469.199999999997</v>
      </c>
    </row>
    <row r="170" spans="1:5" x14ac:dyDescent="0.3">
      <c r="A170" s="52" t="s">
        <v>833</v>
      </c>
      <c r="B170" s="134"/>
      <c r="C170" s="134">
        <v>176</v>
      </c>
      <c r="D170" s="134"/>
      <c r="E170" s="88">
        <f>SUM(Table1[[#This Row],[July]:[Sept]])</f>
        <v>176</v>
      </c>
    </row>
    <row r="171" spans="1:5" x14ac:dyDescent="0.3">
      <c r="A171" s="52" t="s">
        <v>113</v>
      </c>
      <c r="B171" s="134"/>
      <c r="C171" s="134">
        <v>46875</v>
      </c>
      <c r="D171" s="134">
        <v>59414</v>
      </c>
      <c r="E171" s="88">
        <f>SUM(Table1[[#This Row],[July]:[Sept]])</f>
        <v>106289</v>
      </c>
    </row>
    <row r="172" spans="1:5" x14ac:dyDescent="0.3">
      <c r="A172" s="52" t="s">
        <v>249</v>
      </c>
      <c r="B172" s="134">
        <v>4265</v>
      </c>
      <c r="C172" s="134">
        <v>1938.5</v>
      </c>
      <c r="D172" s="134"/>
      <c r="E172" s="88">
        <f>SUM(Table1[[#This Row],[July]:[Sept]])</f>
        <v>6203.5</v>
      </c>
    </row>
    <row r="173" spans="1:5" x14ac:dyDescent="0.3">
      <c r="A173" s="52" t="s">
        <v>250</v>
      </c>
      <c r="B173" s="134">
        <v>12446.75</v>
      </c>
      <c r="C173" s="134"/>
      <c r="D173" s="134"/>
      <c r="E173" s="88">
        <f>SUM(Table1[[#This Row],[July]:[Sept]])</f>
        <v>12446.75</v>
      </c>
    </row>
    <row r="174" spans="1:5" x14ac:dyDescent="0.3">
      <c r="A174" s="52" t="s">
        <v>253</v>
      </c>
      <c r="B174" s="134"/>
      <c r="C174" s="134">
        <v>2016.19</v>
      </c>
      <c r="D174" s="134"/>
      <c r="E174" s="88">
        <f>SUM(Table1[[#This Row],[July]:[Sept]])</f>
        <v>2016.19</v>
      </c>
    </row>
    <row r="175" spans="1:5" x14ac:dyDescent="0.3">
      <c r="A175" s="52" t="s">
        <v>254</v>
      </c>
      <c r="B175" s="134">
        <v>214282</v>
      </c>
      <c r="C175" s="134">
        <v>139907</v>
      </c>
      <c r="D175" s="134">
        <v>12725.5</v>
      </c>
      <c r="E175" s="88">
        <f>SUM(Table1[[#This Row],[July]:[Sept]])</f>
        <v>366914.5</v>
      </c>
    </row>
    <row r="176" spans="1:5" x14ac:dyDescent="0.3">
      <c r="A176" s="52" t="s">
        <v>114</v>
      </c>
      <c r="B176" s="134">
        <v>256.43</v>
      </c>
      <c r="C176" s="134">
        <v>924.36</v>
      </c>
      <c r="D176" s="134"/>
      <c r="E176" s="88">
        <f>SUM(Table1[[#This Row],[July]:[Sept]])</f>
        <v>1180.79</v>
      </c>
    </row>
    <row r="177" spans="1:5" x14ac:dyDescent="0.3">
      <c r="A177" s="52" t="s">
        <v>863</v>
      </c>
      <c r="B177" s="134"/>
      <c r="C177" s="134"/>
      <c r="D177" s="134">
        <v>22.39</v>
      </c>
      <c r="E177" s="88">
        <f>SUM(Table1[[#This Row],[July]:[Sept]])</f>
        <v>22.39</v>
      </c>
    </row>
    <row r="178" spans="1:5" x14ac:dyDescent="0.3">
      <c r="A178" s="52" t="s">
        <v>864</v>
      </c>
      <c r="B178" s="134"/>
      <c r="C178" s="134"/>
      <c r="D178" s="134">
        <v>9.99</v>
      </c>
      <c r="E178" s="88">
        <f>SUM(Table1[[#This Row],[July]:[Sept]])</f>
        <v>9.99</v>
      </c>
    </row>
    <row r="179" spans="1:5" x14ac:dyDescent="0.3">
      <c r="A179" s="52" t="s">
        <v>423</v>
      </c>
      <c r="B179" s="134">
        <v>9.99</v>
      </c>
      <c r="C179" s="134"/>
      <c r="D179" s="134">
        <v>44.78</v>
      </c>
      <c r="E179" s="88">
        <f>SUM(Table1[[#This Row],[July]:[Sept]])</f>
        <v>54.77</v>
      </c>
    </row>
    <row r="180" spans="1:5" x14ac:dyDescent="0.3">
      <c r="A180" s="52" t="s">
        <v>115</v>
      </c>
      <c r="B180" s="134">
        <v>6766.23</v>
      </c>
      <c r="C180" s="134">
        <v>17408.400000000001</v>
      </c>
      <c r="D180" s="134">
        <v>3773.13</v>
      </c>
      <c r="E180" s="88">
        <f>SUM(Table1[[#This Row],[July]:[Sept]])</f>
        <v>27947.760000000002</v>
      </c>
    </row>
    <row r="181" spans="1:5" x14ac:dyDescent="0.3">
      <c r="A181" s="52" t="s">
        <v>256</v>
      </c>
      <c r="B181" s="134">
        <v>28.59</v>
      </c>
      <c r="C181" s="134"/>
      <c r="D181" s="134"/>
      <c r="E181" s="88">
        <f>SUM(Table1[[#This Row],[July]:[Sept]])</f>
        <v>28.59</v>
      </c>
    </row>
    <row r="182" spans="1:5" x14ac:dyDescent="0.3">
      <c r="A182" s="52" t="s">
        <v>257</v>
      </c>
      <c r="B182" s="134">
        <v>6216.44</v>
      </c>
      <c r="C182" s="134">
        <v>9164.7099999999991</v>
      </c>
      <c r="D182" s="134"/>
      <c r="E182" s="88">
        <f>SUM(Table1[[#This Row],[July]:[Sept]])</f>
        <v>15381.149999999998</v>
      </c>
    </row>
    <row r="183" spans="1:5" x14ac:dyDescent="0.3">
      <c r="A183" s="52" t="s">
        <v>259</v>
      </c>
      <c r="B183" s="134"/>
      <c r="C183" s="134">
        <v>56.5</v>
      </c>
      <c r="D183" s="134">
        <v>2563.5</v>
      </c>
      <c r="E183" s="88">
        <f>SUM(Table1[[#This Row],[July]:[Sept]])</f>
        <v>2620</v>
      </c>
    </row>
    <row r="184" spans="1:5" x14ac:dyDescent="0.3">
      <c r="A184" s="52" t="s">
        <v>260</v>
      </c>
      <c r="B184" s="134">
        <v>1680.86</v>
      </c>
      <c r="C184" s="134">
        <v>322.61</v>
      </c>
      <c r="D184" s="134">
        <v>75.099999999999994</v>
      </c>
      <c r="E184" s="88">
        <f>SUM(Table1[[#This Row],[July]:[Sept]])</f>
        <v>2078.5699999999997</v>
      </c>
    </row>
    <row r="185" spans="1:5" x14ac:dyDescent="0.3">
      <c r="A185" s="52" t="s">
        <v>261</v>
      </c>
      <c r="B185" s="134">
        <v>124</v>
      </c>
      <c r="C185" s="134">
        <v>99</v>
      </c>
      <c r="D185" s="134"/>
      <c r="E185" s="88">
        <f>SUM(Table1[[#This Row],[July]:[Sept]])</f>
        <v>223</v>
      </c>
    </row>
    <row r="186" spans="1:5" x14ac:dyDescent="0.3">
      <c r="A186" s="52" t="s">
        <v>116</v>
      </c>
      <c r="B186" s="134">
        <v>1146.8</v>
      </c>
      <c r="C186" s="134"/>
      <c r="D186" s="134"/>
      <c r="E186" s="88">
        <f>SUM(Table1[[#This Row],[July]:[Sept]])</f>
        <v>1146.8</v>
      </c>
    </row>
    <row r="187" spans="1:5" x14ac:dyDescent="0.3">
      <c r="A187" s="52" t="s">
        <v>262</v>
      </c>
      <c r="B187" s="134">
        <v>22.39</v>
      </c>
      <c r="C187" s="134"/>
      <c r="D187" s="134"/>
      <c r="E187" s="88">
        <f>SUM(Table1[[#This Row],[July]:[Sept]])</f>
        <v>22.39</v>
      </c>
    </row>
    <row r="188" spans="1:5" x14ac:dyDescent="0.3">
      <c r="A188" s="52" t="s">
        <v>117</v>
      </c>
      <c r="B188" s="134">
        <v>1736.93</v>
      </c>
      <c r="C188" s="134">
        <v>60</v>
      </c>
      <c r="D188" s="134">
        <v>60</v>
      </c>
      <c r="E188" s="88">
        <f>SUM(Table1[[#This Row],[July]:[Sept]])</f>
        <v>1856.93</v>
      </c>
    </row>
    <row r="189" spans="1:5" x14ac:dyDescent="0.3">
      <c r="A189" s="52" t="s">
        <v>263</v>
      </c>
      <c r="B189" s="134">
        <v>2925</v>
      </c>
      <c r="C189" s="134">
        <v>801.44</v>
      </c>
      <c r="D189" s="134">
        <v>13865.88</v>
      </c>
      <c r="E189" s="88">
        <f>SUM(Table1[[#This Row],[July]:[Sept]])</f>
        <v>17592.32</v>
      </c>
    </row>
    <row r="190" spans="1:5" x14ac:dyDescent="0.3">
      <c r="A190" s="52" t="s">
        <v>118</v>
      </c>
      <c r="B190" s="134"/>
      <c r="C190" s="134">
        <v>44.78</v>
      </c>
      <c r="D190" s="134">
        <v>1300</v>
      </c>
      <c r="E190" s="88">
        <f>SUM(Table1[[#This Row],[July]:[Sept]])</f>
        <v>1344.78</v>
      </c>
    </row>
    <row r="191" spans="1:5" x14ac:dyDescent="0.3">
      <c r="A191" s="52" t="s">
        <v>265</v>
      </c>
      <c r="B191" s="134">
        <v>7693</v>
      </c>
      <c r="C191" s="134"/>
      <c r="D191" s="134"/>
      <c r="E191" s="88">
        <f>SUM(Table1[[#This Row],[July]:[Sept]])</f>
        <v>7693</v>
      </c>
    </row>
    <row r="192" spans="1:5" x14ac:dyDescent="0.3">
      <c r="A192" s="52" t="s">
        <v>119</v>
      </c>
      <c r="B192" s="134">
        <v>85528.82</v>
      </c>
      <c r="C192" s="134">
        <v>2183.86</v>
      </c>
      <c r="D192" s="134"/>
      <c r="E192" s="88">
        <f>SUM(Table1[[#This Row],[July]:[Sept]])</f>
        <v>87712.680000000008</v>
      </c>
    </row>
    <row r="193" spans="1:5" x14ac:dyDescent="0.3">
      <c r="A193" s="52" t="s">
        <v>834</v>
      </c>
      <c r="B193" s="134"/>
      <c r="C193" s="134">
        <v>16.96</v>
      </c>
      <c r="D193" s="134">
        <v>53437.87</v>
      </c>
      <c r="E193" s="88">
        <f>SUM(Table1[[#This Row],[July]:[Sept]])</f>
        <v>53454.83</v>
      </c>
    </row>
    <row r="194" spans="1:5" x14ac:dyDescent="0.3">
      <c r="A194" s="52" t="s">
        <v>120</v>
      </c>
      <c r="B194" s="134">
        <v>5476.15</v>
      </c>
      <c r="C194" s="134">
        <v>12031.26</v>
      </c>
      <c r="D194" s="134">
        <v>11766</v>
      </c>
      <c r="E194" s="88">
        <f>SUM(Table1[[#This Row],[July]:[Sept]])</f>
        <v>29273.41</v>
      </c>
    </row>
    <row r="195" spans="1:5" x14ac:dyDescent="0.3">
      <c r="A195" s="52" t="s">
        <v>266</v>
      </c>
      <c r="B195" s="134">
        <v>88</v>
      </c>
      <c r="C195" s="134">
        <v>1027.5</v>
      </c>
      <c r="D195" s="134">
        <v>304.95</v>
      </c>
      <c r="E195" s="88">
        <f>SUM(Table1[[#This Row],[July]:[Sept]])</f>
        <v>1420.45</v>
      </c>
    </row>
    <row r="196" spans="1:5" x14ac:dyDescent="0.3">
      <c r="A196" s="52" t="s">
        <v>865</v>
      </c>
      <c r="B196" s="134"/>
      <c r="C196" s="134"/>
      <c r="D196" s="134">
        <v>2877.55</v>
      </c>
      <c r="E196" s="88">
        <f>SUM(Table1[[#This Row],[July]:[Sept]])</f>
        <v>2877.55</v>
      </c>
    </row>
    <row r="197" spans="1:5" x14ac:dyDescent="0.3">
      <c r="A197" s="52" t="s">
        <v>866</v>
      </c>
      <c r="B197" s="134"/>
      <c r="C197" s="134"/>
      <c r="D197" s="134">
        <v>13369.72</v>
      </c>
      <c r="E197" s="88">
        <f>SUM(Table1[[#This Row],[July]:[Sept]])</f>
        <v>13369.72</v>
      </c>
    </row>
    <row r="198" spans="1:5" x14ac:dyDescent="0.3">
      <c r="A198" s="52" t="s">
        <v>121</v>
      </c>
      <c r="B198" s="134"/>
      <c r="C198" s="134">
        <v>30518.75</v>
      </c>
      <c r="D198" s="134">
        <v>2268.64</v>
      </c>
      <c r="E198" s="88">
        <f>SUM(Table1[[#This Row],[July]:[Sept]])</f>
        <v>32787.39</v>
      </c>
    </row>
    <row r="199" spans="1:5" x14ac:dyDescent="0.3">
      <c r="A199" s="52" t="s">
        <v>867</v>
      </c>
      <c r="B199" s="134"/>
      <c r="C199" s="134"/>
      <c r="D199" s="134">
        <v>9.99</v>
      </c>
      <c r="E199" s="88">
        <f>SUM(Table1[[#This Row],[July]:[Sept]])</f>
        <v>9.99</v>
      </c>
    </row>
    <row r="200" spans="1:5" x14ac:dyDescent="0.3">
      <c r="A200" s="52" t="s">
        <v>123</v>
      </c>
      <c r="B200" s="134">
        <v>5624.92</v>
      </c>
      <c r="C200" s="134"/>
      <c r="D200" s="134"/>
      <c r="E200" s="88">
        <f>SUM(Table1[[#This Row],[July]:[Sept]])</f>
        <v>5624.92</v>
      </c>
    </row>
    <row r="201" spans="1:5" x14ac:dyDescent="0.3">
      <c r="A201" s="52" t="s">
        <v>268</v>
      </c>
      <c r="B201" s="134">
        <v>28573.43</v>
      </c>
      <c r="C201" s="134">
        <v>9750</v>
      </c>
      <c r="D201" s="134">
        <v>20000</v>
      </c>
      <c r="E201" s="88">
        <f>SUM(Table1[[#This Row],[July]:[Sept]])</f>
        <v>58323.43</v>
      </c>
    </row>
    <row r="202" spans="1:5" x14ac:dyDescent="0.3">
      <c r="A202" s="52" t="s">
        <v>835</v>
      </c>
      <c r="B202" s="134">
        <v>16.190000000000001</v>
      </c>
      <c r="C202" s="134"/>
      <c r="D202" s="134">
        <v>16.190000000000001</v>
      </c>
      <c r="E202" s="88">
        <f>SUM(Table1[[#This Row],[July]:[Sept]])</f>
        <v>32.380000000000003</v>
      </c>
    </row>
    <row r="203" spans="1:5" x14ac:dyDescent="0.3">
      <c r="A203" s="52" t="s">
        <v>124</v>
      </c>
      <c r="B203" s="134"/>
      <c r="C203" s="134">
        <v>5023.82</v>
      </c>
      <c r="D203" s="134"/>
      <c r="E203" s="88">
        <f>SUM(Table1[[#This Row],[July]:[Sept]])</f>
        <v>5023.82</v>
      </c>
    </row>
    <row r="204" spans="1:5" x14ac:dyDescent="0.3">
      <c r="A204" s="52" t="s">
        <v>836</v>
      </c>
      <c r="B204" s="134"/>
      <c r="C204" s="134">
        <v>32.25</v>
      </c>
      <c r="D204" s="134">
        <v>18.600000000000001</v>
      </c>
      <c r="E204" s="88">
        <f>SUM(Table1[[#This Row],[July]:[Sept]])</f>
        <v>50.85</v>
      </c>
    </row>
    <row r="205" spans="1:5" x14ac:dyDescent="0.3">
      <c r="A205" s="52" t="s">
        <v>330</v>
      </c>
      <c r="B205" s="134"/>
      <c r="C205" s="134">
        <v>11.72</v>
      </c>
      <c r="D205" s="134"/>
      <c r="E205" s="88">
        <f>SUM(Table1[[#This Row],[July]:[Sept]])</f>
        <v>11.72</v>
      </c>
    </row>
    <row r="206" spans="1:5" x14ac:dyDescent="0.3">
      <c r="A206" s="52" t="s">
        <v>331</v>
      </c>
      <c r="B206" s="134">
        <v>138.19999999999999</v>
      </c>
      <c r="C206" s="134"/>
      <c r="D206" s="134">
        <v>901.86</v>
      </c>
      <c r="E206" s="88">
        <f>SUM(Table1[[#This Row],[July]:[Sept]])</f>
        <v>1040.06</v>
      </c>
    </row>
    <row r="207" spans="1:5" x14ac:dyDescent="0.3">
      <c r="A207" s="52" t="s">
        <v>270</v>
      </c>
      <c r="B207" s="134"/>
      <c r="C207" s="134">
        <v>9.99</v>
      </c>
      <c r="D207" s="134"/>
      <c r="E207" s="88">
        <f>SUM(Table1[[#This Row],[July]:[Sept]])</f>
        <v>9.99</v>
      </c>
    </row>
    <row r="208" spans="1:5" x14ac:dyDescent="0.3">
      <c r="A208" s="52" t="s">
        <v>537</v>
      </c>
      <c r="B208" s="134">
        <v>20.329999999999998</v>
      </c>
      <c r="C208" s="134"/>
      <c r="D208" s="134"/>
      <c r="E208" s="88">
        <f>SUM(Table1[[#This Row],[July]:[Sept]])</f>
        <v>20.329999999999998</v>
      </c>
    </row>
    <row r="209" spans="1:5" x14ac:dyDescent="0.3">
      <c r="A209" s="52" t="s">
        <v>125</v>
      </c>
      <c r="B209" s="134"/>
      <c r="C209" s="134">
        <v>874</v>
      </c>
      <c r="D209" s="134"/>
      <c r="E209" s="88">
        <f>SUM(Table1[[#This Row],[July]:[Sept]])</f>
        <v>874</v>
      </c>
    </row>
    <row r="210" spans="1:5" x14ac:dyDescent="0.3">
      <c r="A210" s="52" t="s">
        <v>126</v>
      </c>
      <c r="B210" s="134">
        <v>109.31</v>
      </c>
      <c r="C210" s="134"/>
      <c r="D210" s="134">
        <v>28.59</v>
      </c>
      <c r="E210" s="88">
        <f>SUM(Table1[[#This Row],[July]:[Sept]])</f>
        <v>137.9</v>
      </c>
    </row>
    <row r="211" spans="1:5" x14ac:dyDescent="0.3">
      <c r="A211" s="52" t="s">
        <v>272</v>
      </c>
      <c r="B211" s="134"/>
      <c r="C211" s="134"/>
      <c r="D211" s="134">
        <v>249.15</v>
      </c>
      <c r="E211" s="88">
        <f>SUM(Table1[[#This Row],[July]:[Sept]])</f>
        <v>249.15</v>
      </c>
    </row>
    <row r="212" spans="1:5" x14ac:dyDescent="0.3">
      <c r="A212" s="52" t="s">
        <v>127</v>
      </c>
      <c r="B212" s="134"/>
      <c r="C212" s="134"/>
      <c r="D212" s="134">
        <v>1180.3</v>
      </c>
      <c r="E212" s="88">
        <f>SUM(Table1[[#This Row],[July]:[Sept]])</f>
        <v>1180.3</v>
      </c>
    </row>
    <row r="213" spans="1:5" x14ac:dyDescent="0.3">
      <c r="A213" s="52" t="s">
        <v>273</v>
      </c>
      <c r="B213" s="134">
        <v>19.98</v>
      </c>
      <c r="C213" s="134">
        <v>9.99</v>
      </c>
      <c r="D213" s="134">
        <v>536.97</v>
      </c>
      <c r="E213" s="88">
        <f>SUM(Table1[[#This Row],[July]:[Sept]])</f>
        <v>566.94000000000005</v>
      </c>
    </row>
    <row r="214" spans="1:5" x14ac:dyDescent="0.3">
      <c r="A214" s="52" t="s">
        <v>509</v>
      </c>
      <c r="B214" s="134">
        <v>12756.78</v>
      </c>
      <c r="C214" s="134"/>
      <c r="D214" s="134">
        <v>2900</v>
      </c>
      <c r="E214" s="88">
        <f>SUM(Table1[[#This Row],[July]:[Sept]])</f>
        <v>15656.78</v>
      </c>
    </row>
    <row r="215" spans="1:5" x14ac:dyDescent="0.3">
      <c r="A215" s="52" t="s">
        <v>837</v>
      </c>
      <c r="B215" s="134"/>
      <c r="C215" s="134">
        <v>464.86</v>
      </c>
      <c r="D215" s="134"/>
      <c r="E215" s="88">
        <f>SUM(Table1[[#This Row],[July]:[Sept]])</f>
        <v>464.86</v>
      </c>
    </row>
    <row r="216" spans="1:5" x14ac:dyDescent="0.3">
      <c r="A216" s="52" t="s">
        <v>128</v>
      </c>
      <c r="B216" s="134">
        <v>137714.4</v>
      </c>
      <c r="C216" s="134">
        <v>85147.17</v>
      </c>
      <c r="D216" s="134">
        <v>71230.44</v>
      </c>
      <c r="E216" s="88">
        <f>SUM(Table1[[#This Row],[July]:[Sept]])</f>
        <v>294092.01</v>
      </c>
    </row>
    <row r="217" spans="1:5" x14ac:dyDescent="0.3">
      <c r="A217" s="52" t="s">
        <v>513</v>
      </c>
      <c r="B217" s="134">
        <v>2433.35</v>
      </c>
      <c r="C217" s="134">
        <v>9847.14</v>
      </c>
      <c r="D217" s="134">
        <v>5718.48</v>
      </c>
      <c r="E217" s="88">
        <f>SUM(Table1[[#This Row],[July]:[Sept]])</f>
        <v>17998.97</v>
      </c>
    </row>
    <row r="218" spans="1:5" x14ac:dyDescent="0.3">
      <c r="A218" s="52" t="s">
        <v>275</v>
      </c>
      <c r="B218" s="134"/>
      <c r="C218" s="134"/>
      <c r="D218" s="134">
        <v>1625.99</v>
      </c>
      <c r="E218" s="88">
        <f>SUM(Table1[[#This Row],[July]:[Sept]])</f>
        <v>1625.99</v>
      </c>
    </row>
    <row r="219" spans="1:5" x14ac:dyDescent="0.3">
      <c r="A219" s="52" t="s">
        <v>276</v>
      </c>
      <c r="B219" s="134"/>
      <c r="C219" s="134"/>
      <c r="D219" s="134">
        <v>729</v>
      </c>
      <c r="E219" s="88">
        <f>SUM(Table1[[#This Row],[July]:[Sept]])</f>
        <v>729</v>
      </c>
    </row>
    <row r="220" spans="1:5" x14ac:dyDescent="0.3">
      <c r="A220" s="52" t="s">
        <v>277</v>
      </c>
      <c r="B220" s="134">
        <v>350</v>
      </c>
      <c r="C220" s="134">
        <v>140.74</v>
      </c>
      <c r="D220" s="134">
        <v>268</v>
      </c>
      <c r="E220" s="88">
        <f>SUM(Table1[[#This Row],[July]:[Sept]])</f>
        <v>758.74</v>
      </c>
    </row>
    <row r="221" spans="1:5" x14ac:dyDescent="0.3">
      <c r="A221" s="52" t="s">
        <v>838</v>
      </c>
      <c r="B221" s="134"/>
      <c r="C221" s="134">
        <v>10</v>
      </c>
      <c r="D221" s="134"/>
      <c r="E221" s="88">
        <f>SUM(Table1[[#This Row],[July]:[Sept]])</f>
        <v>10</v>
      </c>
    </row>
    <row r="222" spans="1:5" x14ac:dyDescent="0.3">
      <c r="A222" s="52" t="s">
        <v>282</v>
      </c>
      <c r="B222" s="134">
        <v>12160</v>
      </c>
      <c r="C222" s="134"/>
      <c r="D222" s="134"/>
      <c r="E222" s="88">
        <f>SUM(Table1[[#This Row],[July]:[Sept]])</f>
        <v>12160</v>
      </c>
    </row>
    <row r="223" spans="1:5" x14ac:dyDescent="0.3">
      <c r="A223" s="52" t="s">
        <v>539</v>
      </c>
      <c r="B223" s="134"/>
      <c r="C223" s="134">
        <v>37000</v>
      </c>
      <c r="D223" s="134">
        <v>37000</v>
      </c>
      <c r="E223" s="88">
        <f>SUM(Table1[[#This Row],[July]:[Sept]])</f>
        <v>74000</v>
      </c>
    </row>
    <row r="224" spans="1:5" x14ac:dyDescent="0.3">
      <c r="A224" s="52" t="s">
        <v>515</v>
      </c>
      <c r="B224" s="134">
        <v>67.069999999999993</v>
      </c>
      <c r="C224" s="134"/>
      <c r="D224" s="134">
        <v>3933.08</v>
      </c>
      <c r="E224" s="88">
        <f>SUM(Table1[[#This Row],[July]:[Sept]])</f>
        <v>4000.15</v>
      </c>
    </row>
    <row r="225" spans="1:5" x14ac:dyDescent="0.3">
      <c r="A225" s="52" t="s">
        <v>839</v>
      </c>
      <c r="B225" s="134">
        <v>191.04</v>
      </c>
      <c r="C225" s="134"/>
      <c r="D225" s="134"/>
      <c r="E225" s="88">
        <f>SUM(Table1[[#This Row],[July]:[Sept]])</f>
        <v>191.04</v>
      </c>
    </row>
    <row r="226" spans="1:5" x14ac:dyDescent="0.3">
      <c r="A226" s="52" t="s">
        <v>840</v>
      </c>
      <c r="B226" s="134"/>
      <c r="C226" s="134">
        <v>469.58</v>
      </c>
      <c r="D226" s="134"/>
      <c r="E226" s="88">
        <f>SUM(Table1[[#This Row],[July]:[Sept]])</f>
        <v>469.58</v>
      </c>
    </row>
    <row r="227" spans="1:5" x14ac:dyDescent="0.3">
      <c r="A227" s="52" t="s">
        <v>284</v>
      </c>
      <c r="B227" s="134">
        <v>2921.5</v>
      </c>
      <c r="C227" s="134">
        <v>116.95</v>
      </c>
      <c r="D227" s="134">
        <v>9.99</v>
      </c>
      <c r="E227" s="88">
        <f>SUM(Table1[[#This Row],[July]:[Sept]])</f>
        <v>3048.4399999999996</v>
      </c>
    </row>
    <row r="228" spans="1:5" x14ac:dyDescent="0.3">
      <c r="A228" s="52" t="s">
        <v>841</v>
      </c>
      <c r="B228" s="134"/>
      <c r="C228" s="134">
        <v>12181.71</v>
      </c>
      <c r="D228" s="134"/>
      <c r="E228" s="88">
        <f>SUM(Table1[[#This Row],[July]:[Sept]])</f>
        <v>12181.71</v>
      </c>
    </row>
    <row r="229" spans="1:5" x14ac:dyDescent="0.3">
      <c r="A229" s="52" t="s">
        <v>286</v>
      </c>
      <c r="B229" s="134">
        <v>117.9</v>
      </c>
      <c r="C229" s="134">
        <v>53.81</v>
      </c>
      <c r="D229" s="134">
        <v>47.61</v>
      </c>
      <c r="E229" s="88">
        <f>SUM(Table1[[#This Row],[July]:[Sept]])</f>
        <v>219.32</v>
      </c>
    </row>
    <row r="230" spans="1:5" x14ac:dyDescent="0.3">
      <c r="A230" s="52" t="s">
        <v>133</v>
      </c>
      <c r="B230" s="134">
        <v>670.2</v>
      </c>
      <c r="C230" s="134">
        <v>902.65</v>
      </c>
      <c r="D230" s="134"/>
      <c r="E230" s="88">
        <f>SUM(Table1[[#This Row],[July]:[Sept]])</f>
        <v>1572.85</v>
      </c>
    </row>
    <row r="231" spans="1:5" x14ac:dyDescent="0.3">
      <c r="A231" s="52" t="s">
        <v>287</v>
      </c>
      <c r="B231" s="134">
        <v>9.99</v>
      </c>
      <c r="C231" s="134">
        <v>7878.75</v>
      </c>
      <c r="D231" s="134">
        <v>191.63</v>
      </c>
      <c r="E231" s="88">
        <f>SUM(Table1[[#This Row],[July]:[Sept]])</f>
        <v>8080.37</v>
      </c>
    </row>
    <row r="232" spans="1:5" x14ac:dyDescent="0.3">
      <c r="A232" s="52" t="s">
        <v>288</v>
      </c>
      <c r="B232" s="134">
        <v>193.92</v>
      </c>
      <c r="C232" s="134">
        <v>16.190000000000001</v>
      </c>
      <c r="D232" s="134"/>
      <c r="E232" s="88">
        <f>SUM(Table1[[#This Row],[July]:[Sept]])</f>
        <v>210.10999999999999</v>
      </c>
    </row>
    <row r="233" spans="1:5" x14ac:dyDescent="0.3">
      <c r="A233" s="52" t="s">
        <v>868</v>
      </c>
      <c r="B233" s="134"/>
      <c r="C233" s="134"/>
      <c r="D233" s="134">
        <v>29.77</v>
      </c>
      <c r="E233" s="88">
        <f>SUM(Table1[[#This Row],[July]:[Sept]])</f>
        <v>29.77</v>
      </c>
    </row>
    <row r="234" spans="1:5" x14ac:dyDescent="0.3">
      <c r="A234" s="52" t="s">
        <v>134</v>
      </c>
      <c r="B234" s="134">
        <v>248</v>
      </c>
      <c r="C234" s="134"/>
      <c r="D234" s="134"/>
      <c r="E234" s="88">
        <f>SUM(Table1[[#This Row],[July]:[Sept]])</f>
        <v>248</v>
      </c>
    </row>
    <row r="235" spans="1:5" x14ac:dyDescent="0.3">
      <c r="A235" s="52" t="s">
        <v>480</v>
      </c>
      <c r="B235" s="134"/>
      <c r="C235" s="134">
        <v>640</v>
      </c>
      <c r="D235" s="134"/>
      <c r="E235" s="88">
        <f>SUM(Table1[[#This Row],[July]:[Sept]])</f>
        <v>640</v>
      </c>
    </row>
    <row r="236" spans="1:5" x14ac:dyDescent="0.3">
      <c r="A236" s="52" t="s">
        <v>842</v>
      </c>
      <c r="B236" s="134">
        <v>9.99</v>
      </c>
      <c r="C236" s="134"/>
      <c r="D236" s="134">
        <v>16.190000000000001</v>
      </c>
      <c r="E236" s="88">
        <f>SUM(Table1[[#This Row],[July]:[Sept]])</f>
        <v>26.18</v>
      </c>
    </row>
    <row r="237" spans="1:5" x14ac:dyDescent="0.3">
      <c r="A237" s="52" t="s">
        <v>136</v>
      </c>
      <c r="B237" s="134">
        <v>29000.95</v>
      </c>
      <c r="C237" s="134">
        <v>4379.55</v>
      </c>
      <c r="D237" s="134">
        <v>22538.77</v>
      </c>
      <c r="E237" s="88">
        <f>SUM(Table1[[#This Row],[July]:[Sept]])</f>
        <v>55919.270000000004</v>
      </c>
    </row>
    <row r="238" spans="1:5" x14ac:dyDescent="0.3">
      <c r="A238" s="52" t="s">
        <v>290</v>
      </c>
      <c r="B238" s="134"/>
      <c r="C238" s="134"/>
      <c r="D238" s="134">
        <v>47.61</v>
      </c>
      <c r="E238" s="88">
        <f>SUM(Table1[[#This Row],[July]:[Sept]])</f>
        <v>47.61</v>
      </c>
    </row>
    <row r="239" spans="1:5" x14ac:dyDescent="0.3">
      <c r="A239" s="52" t="s">
        <v>843</v>
      </c>
      <c r="B239" s="134"/>
      <c r="C239" s="134">
        <v>150</v>
      </c>
      <c r="D239" s="134"/>
      <c r="E239" s="88">
        <f>SUM(Table1[[#This Row],[July]:[Sept]])</f>
        <v>150</v>
      </c>
    </row>
    <row r="240" spans="1:5" x14ac:dyDescent="0.3">
      <c r="A240" s="52" t="s">
        <v>844</v>
      </c>
      <c r="B240" s="134">
        <v>161.97999999999999</v>
      </c>
      <c r="C240" s="134"/>
      <c r="D240" s="134"/>
      <c r="E240" s="88">
        <f>SUM(Table1[[#This Row],[July]:[Sept]])</f>
        <v>161.97999999999999</v>
      </c>
    </row>
    <row r="241" spans="1:5" x14ac:dyDescent="0.3">
      <c r="A241" s="52" t="s">
        <v>291</v>
      </c>
      <c r="B241" s="134"/>
      <c r="C241" s="134">
        <v>13360.57</v>
      </c>
      <c r="D241" s="134">
        <v>462.23</v>
      </c>
      <c r="E241" s="88">
        <f>SUM(Table1[[#This Row],[July]:[Sept]])</f>
        <v>13822.8</v>
      </c>
    </row>
    <row r="242" spans="1:5" x14ac:dyDescent="0.3">
      <c r="A242" s="52" t="s">
        <v>334</v>
      </c>
      <c r="B242" s="134"/>
      <c r="C242" s="134">
        <v>551.04</v>
      </c>
      <c r="D242" s="134">
        <v>6437.19</v>
      </c>
      <c r="E242" s="88">
        <f>SUM(Table1[[#This Row],[July]:[Sept]])</f>
        <v>6988.23</v>
      </c>
    </row>
    <row r="243" spans="1:5" x14ac:dyDescent="0.3">
      <c r="A243" s="52" t="s">
        <v>845</v>
      </c>
      <c r="B243" s="134">
        <v>15697.21</v>
      </c>
      <c r="C243" s="134"/>
      <c r="D243" s="134"/>
      <c r="E243" s="88">
        <f>SUM(Table1[[#This Row],[July]:[Sept]])</f>
        <v>15697.21</v>
      </c>
    </row>
    <row r="244" spans="1:5" x14ac:dyDescent="0.3">
      <c r="A244" s="52" t="s">
        <v>138</v>
      </c>
      <c r="B244" s="134">
        <v>2792.95</v>
      </c>
      <c r="C244" s="134">
        <v>8759.89</v>
      </c>
      <c r="D244" s="134">
        <v>1806.85</v>
      </c>
      <c r="E244" s="88">
        <f>SUM(Table1[[#This Row],[July]:[Sept]])</f>
        <v>13359.69</v>
      </c>
    </row>
    <row r="245" spans="1:5" x14ac:dyDescent="0.3">
      <c r="A245" s="52" t="s">
        <v>139</v>
      </c>
      <c r="B245" s="134">
        <v>25579.3</v>
      </c>
      <c r="C245" s="134">
        <v>24871.279999999999</v>
      </c>
      <c r="D245" s="134">
        <v>4195.5600000000004</v>
      </c>
      <c r="E245" s="88">
        <f>SUM(Table1[[#This Row],[July]:[Sept]])</f>
        <v>54646.14</v>
      </c>
    </row>
    <row r="246" spans="1:5" x14ac:dyDescent="0.3">
      <c r="A246" s="52" t="s">
        <v>140</v>
      </c>
      <c r="B246" s="134">
        <v>619.5</v>
      </c>
      <c r="C246" s="134"/>
      <c r="D246" s="134">
        <v>7248</v>
      </c>
      <c r="E246" s="88">
        <f>SUM(Table1[[#This Row],[July]:[Sept]])</f>
        <v>7867.5</v>
      </c>
    </row>
    <row r="247" spans="1:5" x14ac:dyDescent="0.3">
      <c r="A247" s="52" t="s">
        <v>141</v>
      </c>
      <c r="B247" s="134"/>
      <c r="C247" s="134">
        <v>892.29</v>
      </c>
      <c r="D247" s="134">
        <v>463.8</v>
      </c>
      <c r="E247" s="88">
        <f>SUM(Table1[[#This Row],[July]:[Sept]])</f>
        <v>1356.09</v>
      </c>
    </row>
    <row r="248" spans="1:5" x14ac:dyDescent="0.3">
      <c r="A248" s="52" t="s">
        <v>292</v>
      </c>
      <c r="B248" s="134"/>
      <c r="C248" s="134">
        <v>1000</v>
      </c>
      <c r="D248" s="134"/>
      <c r="E248" s="88">
        <f>SUM(Table1[[#This Row],[July]:[Sept]])</f>
        <v>1000</v>
      </c>
    </row>
    <row r="249" spans="1:5" x14ac:dyDescent="0.3">
      <c r="A249" s="52" t="s">
        <v>293</v>
      </c>
      <c r="B249" s="134"/>
      <c r="C249" s="134">
        <v>378.19</v>
      </c>
      <c r="D249" s="134"/>
      <c r="E249" s="88">
        <f>SUM(Table1[[#This Row],[July]:[Sept]])</f>
        <v>378.19</v>
      </c>
    </row>
    <row r="250" spans="1:5" x14ac:dyDescent="0.3">
      <c r="A250" s="52" t="s">
        <v>294</v>
      </c>
      <c r="B250" s="134">
        <v>766.19</v>
      </c>
      <c r="C250" s="134">
        <v>903.46</v>
      </c>
      <c r="D250" s="134"/>
      <c r="E250" s="88">
        <f>SUM(Table1[[#This Row],[July]:[Sept]])</f>
        <v>1669.65</v>
      </c>
    </row>
    <row r="251" spans="1:5" x14ac:dyDescent="0.3">
      <c r="A251" s="52" t="s">
        <v>142</v>
      </c>
      <c r="B251" s="134"/>
      <c r="C251" s="134"/>
      <c r="D251" s="134">
        <v>16.61</v>
      </c>
      <c r="E251" s="88">
        <f>SUM(Table1[[#This Row],[July]:[Sept]])</f>
        <v>16.61</v>
      </c>
    </row>
    <row r="252" spans="1:5" x14ac:dyDescent="0.3">
      <c r="A252" s="52" t="s">
        <v>295</v>
      </c>
      <c r="B252" s="134">
        <v>108.15</v>
      </c>
      <c r="C252" s="134">
        <v>1677.75</v>
      </c>
      <c r="D252" s="134">
        <v>108.15</v>
      </c>
      <c r="E252" s="88">
        <f>SUM(Table1[[#This Row],[July]:[Sept]])</f>
        <v>1894.0500000000002</v>
      </c>
    </row>
    <row r="253" spans="1:5" x14ac:dyDescent="0.3">
      <c r="A253" s="52" t="s">
        <v>543</v>
      </c>
      <c r="B253" s="134"/>
      <c r="C253" s="134">
        <v>1650</v>
      </c>
      <c r="D253" s="134"/>
      <c r="E253" s="88">
        <f>SUM(Table1[[#This Row],[July]:[Sept]])</f>
        <v>1650</v>
      </c>
    </row>
    <row r="254" spans="1:5" x14ac:dyDescent="0.3">
      <c r="A254" s="52" t="s">
        <v>143</v>
      </c>
      <c r="B254" s="134">
        <v>1323.63</v>
      </c>
      <c r="C254" s="134">
        <v>5171.68</v>
      </c>
      <c r="D254" s="134">
        <v>1285.8499999999999</v>
      </c>
      <c r="E254" s="88">
        <f>SUM(Table1[[#This Row],[July]:[Sept]])</f>
        <v>7781.16</v>
      </c>
    </row>
    <row r="255" spans="1:5" x14ac:dyDescent="0.3">
      <c r="A255" s="52" t="s">
        <v>144</v>
      </c>
      <c r="B255" s="134">
        <v>641.19000000000005</v>
      </c>
      <c r="C255" s="134">
        <v>10154.35</v>
      </c>
      <c r="D255" s="134">
        <v>7674.4</v>
      </c>
      <c r="E255" s="88">
        <f>SUM(Table1[[#This Row],[July]:[Sept]])</f>
        <v>18469.940000000002</v>
      </c>
    </row>
    <row r="256" spans="1:5" x14ac:dyDescent="0.3">
      <c r="A256" s="52" t="s">
        <v>629</v>
      </c>
      <c r="B256" s="134"/>
      <c r="C256" s="134">
        <v>995</v>
      </c>
      <c r="D256" s="134"/>
      <c r="E256" s="88">
        <f>SUM(Table1[[#This Row],[July]:[Sept]])</f>
        <v>995</v>
      </c>
    </row>
    <row r="257" spans="1:5" x14ac:dyDescent="0.3">
      <c r="A257" s="52" t="s">
        <v>145</v>
      </c>
      <c r="B257" s="134">
        <v>3845</v>
      </c>
      <c r="C257" s="134">
        <v>3037.5</v>
      </c>
      <c r="D257" s="134">
        <v>2063.58</v>
      </c>
      <c r="E257" s="88">
        <f>SUM(Table1[[#This Row],[July]:[Sept]])</f>
        <v>8946.08</v>
      </c>
    </row>
    <row r="258" spans="1:5" x14ac:dyDescent="0.3">
      <c r="A258" s="52" t="s">
        <v>336</v>
      </c>
      <c r="B258" s="134">
        <v>2936.91</v>
      </c>
      <c r="C258" s="134">
        <v>2960.48</v>
      </c>
      <c r="D258" s="134"/>
      <c r="E258" s="88">
        <f>SUM(Table1[[#This Row],[July]:[Sept]])</f>
        <v>5897.3899999999994</v>
      </c>
    </row>
    <row r="259" spans="1:5" x14ac:dyDescent="0.3">
      <c r="A259" s="52" t="s">
        <v>146</v>
      </c>
      <c r="B259" s="134">
        <v>203.6</v>
      </c>
      <c r="C259" s="134">
        <v>12791.86</v>
      </c>
      <c r="D259" s="134">
        <v>9646.68</v>
      </c>
      <c r="E259" s="88">
        <f>SUM(Table1[[#This Row],[July]:[Sept]])</f>
        <v>22642.14</v>
      </c>
    </row>
    <row r="260" spans="1:5" x14ac:dyDescent="0.3">
      <c r="A260" s="52" t="s">
        <v>869</v>
      </c>
      <c r="B260" s="134"/>
      <c r="C260" s="134"/>
      <c r="D260" s="134">
        <v>28.59</v>
      </c>
      <c r="E260" s="88">
        <f>SUM(Table1[[#This Row],[July]:[Sept]])</f>
        <v>28.59</v>
      </c>
    </row>
    <row r="261" spans="1:5" x14ac:dyDescent="0.3">
      <c r="A261" s="52" t="s">
        <v>147</v>
      </c>
      <c r="B261" s="134">
        <v>9.99</v>
      </c>
      <c r="C261" s="134"/>
      <c r="D261" s="134">
        <v>9.99</v>
      </c>
      <c r="E261" s="88">
        <f>SUM(Table1[[#This Row],[July]:[Sept]])</f>
        <v>19.98</v>
      </c>
    </row>
    <row r="262" spans="1:5" x14ac:dyDescent="0.3">
      <c r="A262" s="52" t="s">
        <v>148</v>
      </c>
      <c r="B262" s="134">
        <v>25000</v>
      </c>
      <c r="C262" s="134">
        <v>63043.47</v>
      </c>
      <c r="D262" s="134">
        <v>94164</v>
      </c>
      <c r="E262" s="88">
        <f>SUM(Table1[[#This Row],[July]:[Sept]])</f>
        <v>182207.47</v>
      </c>
    </row>
    <row r="263" spans="1:5" x14ac:dyDescent="0.3">
      <c r="A263" s="52" t="s">
        <v>339</v>
      </c>
      <c r="B263" s="134">
        <v>30008.38</v>
      </c>
      <c r="C263" s="134"/>
      <c r="D263" s="134">
        <v>10083.32</v>
      </c>
      <c r="E263" s="88">
        <f>SUM(Table1[[#This Row],[July]:[Sept]])</f>
        <v>40091.699999999997</v>
      </c>
    </row>
    <row r="264" spans="1:5" x14ac:dyDescent="0.3">
      <c r="A264" s="52" t="s">
        <v>870</v>
      </c>
      <c r="B264" s="134"/>
      <c r="C264" s="134"/>
      <c r="D264" s="134">
        <v>9.99</v>
      </c>
      <c r="E264" s="88">
        <f>SUM(Table1[[#This Row],[July]:[Sept]])</f>
        <v>9.99</v>
      </c>
    </row>
    <row r="265" spans="1:5" x14ac:dyDescent="0.3">
      <c r="A265" s="52" t="s">
        <v>541</v>
      </c>
      <c r="B265" s="134"/>
      <c r="C265" s="134">
        <v>20.399999999999999</v>
      </c>
      <c r="D265" s="134">
        <v>2000</v>
      </c>
      <c r="E265" s="88">
        <f>SUM(Table1[[#This Row],[July]:[Sept]])</f>
        <v>2020.4</v>
      </c>
    </row>
    <row r="266" spans="1:5" x14ac:dyDescent="0.3">
      <c r="A266" s="52" t="s">
        <v>536</v>
      </c>
      <c r="B266" s="134">
        <v>45.03</v>
      </c>
      <c r="C266" s="134"/>
      <c r="D266" s="134">
        <v>741.59</v>
      </c>
      <c r="E266" s="88">
        <f>SUM(Table1[[#This Row],[July]:[Sept]])</f>
        <v>786.62</v>
      </c>
    </row>
    <row r="267" spans="1:5" x14ac:dyDescent="0.3">
      <c r="A267" s="52" t="s">
        <v>300</v>
      </c>
      <c r="B267" s="134">
        <v>1259.99</v>
      </c>
      <c r="C267" s="134"/>
      <c r="D267" s="134">
        <v>34.79</v>
      </c>
      <c r="E267" s="88">
        <f>SUM(Table1[[#This Row],[July]:[Sept]])</f>
        <v>1294.78</v>
      </c>
    </row>
    <row r="268" spans="1:5" x14ac:dyDescent="0.3">
      <c r="A268" s="52" t="s">
        <v>149</v>
      </c>
      <c r="B268" s="134">
        <v>1173.8499999999999</v>
      </c>
      <c r="C268" s="134">
        <v>28037.69</v>
      </c>
      <c r="D268" s="134">
        <v>52573</v>
      </c>
      <c r="E268" s="88">
        <f>SUM(Table1[[#This Row],[July]:[Sept]])</f>
        <v>81784.539999999994</v>
      </c>
    </row>
    <row r="269" spans="1:5" x14ac:dyDescent="0.3">
      <c r="A269" s="52" t="s">
        <v>340</v>
      </c>
      <c r="B269" s="134">
        <v>9.99</v>
      </c>
      <c r="C269" s="134">
        <v>43202.35</v>
      </c>
      <c r="D269" s="134">
        <v>3407.4</v>
      </c>
      <c r="E269" s="88">
        <f>SUM(Table1[[#This Row],[July]:[Sept]])</f>
        <v>46619.74</v>
      </c>
    </row>
    <row r="270" spans="1:5" x14ac:dyDescent="0.3">
      <c r="A270" s="52" t="s">
        <v>341</v>
      </c>
      <c r="B270" s="134">
        <v>969.55</v>
      </c>
      <c r="C270" s="134">
        <v>20</v>
      </c>
      <c r="D270" s="134">
        <v>36.19</v>
      </c>
      <c r="E270" s="88">
        <f>SUM(Table1[[#This Row],[July]:[Sept]])</f>
        <v>1025.74</v>
      </c>
    </row>
    <row r="271" spans="1:5" x14ac:dyDescent="0.3">
      <c r="A271" s="52" t="s">
        <v>544</v>
      </c>
      <c r="B271" s="134"/>
      <c r="C271" s="134">
        <v>76.2</v>
      </c>
      <c r="D271" s="134">
        <v>9.99</v>
      </c>
      <c r="E271" s="88">
        <f>SUM(Table1[[#This Row],[July]:[Sept]])</f>
        <v>86.19</v>
      </c>
    </row>
    <row r="272" spans="1:5" x14ac:dyDescent="0.3">
      <c r="A272" s="52" t="s">
        <v>342</v>
      </c>
      <c r="B272" s="134">
        <v>17.48</v>
      </c>
      <c r="C272" s="134">
        <v>13.36</v>
      </c>
      <c r="D272" s="134">
        <v>6020.89</v>
      </c>
      <c r="E272" s="88">
        <f>SUM(Table1[[#This Row],[July]:[Sept]])</f>
        <v>6051.7300000000005</v>
      </c>
    </row>
    <row r="273" spans="1:5" x14ac:dyDescent="0.3">
      <c r="A273" s="52" t="s">
        <v>151</v>
      </c>
      <c r="B273" s="134">
        <v>299</v>
      </c>
      <c r="C273" s="134"/>
      <c r="D273" s="134"/>
      <c r="E273" s="88">
        <f>SUM(Table1[[#This Row],[July]:[Sept]])</f>
        <v>299</v>
      </c>
    </row>
    <row r="274" spans="1:5" x14ac:dyDescent="0.3">
      <c r="A274" s="52" t="s">
        <v>301</v>
      </c>
      <c r="B274" s="134">
        <v>11001.89</v>
      </c>
      <c r="C274" s="134">
        <v>101948.45</v>
      </c>
      <c r="D274" s="134">
        <v>47.4</v>
      </c>
      <c r="E274" s="88">
        <f>SUM(Table1[[#This Row],[July]:[Sept]])</f>
        <v>112997.73999999999</v>
      </c>
    </row>
    <row r="275" spans="1:5" x14ac:dyDescent="0.3">
      <c r="A275" s="52" t="s">
        <v>152</v>
      </c>
      <c r="B275" s="134">
        <v>3621.89</v>
      </c>
      <c r="C275" s="134">
        <v>47689.09</v>
      </c>
      <c r="D275" s="134">
        <v>24175.59</v>
      </c>
      <c r="E275" s="88">
        <f>SUM(Table1[[#This Row],[July]:[Sept]])</f>
        <v>75486.569999999992</v>
      </c>
    </row>
    <row r="276" spans="1:5" x14ac:dyDescent="0.3">
      <c r="A276" s="52" t="s">
        <v>846</v>
      </c>
      <c r="B276" s="134"/>
      <c r="C276" s="134">
        <v>-32.630000000000003</v>
      </c>
      <c r="D276" s="134"/>
      <c r="E276" s="88">
        <f>SUM(Table1[[#This Row],[July]:[Sept]])</f>
        <v>-32.630000000000003</v>
      </c>
    </row>
    <row r="277" spans="1:5" x14ac:dyDescent="0.3">
      <c r="A277" s="52" t="s">
        <v>383</v>
      </c>
      <c r="B277" s="134">
        <v>714.18</v>
      </c>
      <c r="C277" s="134"/>
      <c r="D277" s="134"/>
      <c r="E277" s="88">
        <f>SUM(Table1[[#This Row],[July]:[Sept]])</f>
        <v>714.18</v>
      </c>
    </row>
    <row r="278" spans="1:5" x14ac:dyDescent="0.3">
      <c r="A278" s="52" t="s">
        <v>303</v>
      </c>
      <c r="B278" s="134"/>
      <c r="C278" s="134"/>
      <c r="D278" s="134">
        <v>41.41</v>
      </c>
      <c r="E278" s="88">
        <f>SUM(Table1[[#This Row],[July]:[Sept]])</f>
        <v>41.41</v>
      </c>
    </row>
    <row r="279" spans="1:5" x14ac:dyDescent="0.3">
      <c r="A279" s="52" t="s">
        <v>154</v>
      </c>
      <c r="B279" s="134">
        <v>9348.4</v>
      </c>
      <c r="C279" s="134">
        <v>13598.23</v>
      </c>
      <c r="D279" s="134">
        <v>6230.5</v>
      </c>
      <c r="E279" s="88">
        <f>SUM(Table1[[#This Row],[July]:[Sept]])</f>
        <v>29177.129999999997</v>
      </c>
    </row>
    <row r="280" spans="1:5" x14ac:dyDescent="0.3">
      <c r="A280" s="52" t="s">
        <v>304</v>
      </c>
      <c r="B280" s="134">
        <v>2936.56</v>
      </c>
      <c r="C280" s="134">
        <v>-0.03</v>
      </c>
      <c r="D280" s="134"/>
      <c r="E280" s="88">
        <f>SUM(Table1[[#This Row],[July]:[Sept]])</f>
        <v>2936.5299999999997</v>
      </c>
    </row>
    <row r="281" spans="1:5" x14ac:dyDescent="0.3">
      <c r="A281" s="52" t="s">
        <v>155</v>
      </c>
      <c r="B281" s="134"/>
      <c r="C281" s="134"/>
      <c r="D281" s="134">
        <v>5664</v>
      </c>
      <c r="E281" s="88">
        <f>SUM(Table1[[#This Row],[July]:[Sept]])</f>
        <v>5664</v>
      </c>
    </row>
    <row r="282" spans="1:5" x14ac:dyDescent="0.3">
      <c r="A282" s="52" t="s">
        <v>847</v>
      </c>
      <c r="B282" s="134">
        <v>9.99</v>
      </c>
      <c r="C282" s="134"/>
      <c r="D282" s="134"/>
      <c r="E282" s="88">
        <f>SUM(Table1[[#This Row],[July]:[Sept]])</f>
        <v>9.99</v>
      </c>
    </row>
    <row r="283" spans="1:5" x14ac:dyDescent="0.3">
      <c r="A283" s="52" t="s">
        <v>156</v>
      </c>
      <c r="B283" s="134">
        <v>59495.61</v>
      </c>
      <c r="C283" s="134">
        <v>20800</v>
      </c>
      <c r="D283" s="134">
        <v>201488.53</v>
      </c>
      <c r="E283" s="88">
        <f>SUM(Table1[[#This Row],[July]:[Sept]])</f>
        <v>281784.14</v>
      </c>
    </row>
    <row r="284" spans="1:5" x14ac:dyDescent="0.3">
      <c r="A284" s="52" t="s">
        <v>305</v>
      </c>
      <c r="B284" s="134">
        <v>1230.8399999999999</v>
      </c>
      <c r="C284" s="134">
        <v>58537.51</v>
      </c>
      <c r="D284" s="134">
        <v>2711.25</v>
      </c>
      <c r="E284" s="88">
        <f>SUM(Table1[[#This Row],[July]:[Sept]])</f>
        <v>62479.6</v>
      </c>
    </row>
    <row r="285" spans="1:5" x14ac:dyDescent="0.3">
      <c r="A285" s="52" t="s">
        <v>848</v>
      </c>
      <c r="B285" s="134"/>
      <c r="C285" s="134">
        <v>94.8</v>
      </c>
      <c r="D285" s="134"/>
      <c r="E285" s="88">
        <f>SUM(Table1[[#This Row],[July]:[Sept]])</f>
        <v>94.8</v>
      </c>
    </row>
    <row r="286" spans="1:5" x14ac:dyDescent="0.3">
      <c r="A286" s="52" t="s">
        <v>306</v>
      </c>
      <c r="B286" s="134">
        <v>54.21</v>
      </c>
      <c r="C286" s="134"/>
      <c r="D286" s="134"/>
      <c r="E286" s="88">
        <f>SUM(Table1[[#This Row],[July]:[Sept]])</f>
        <v>54.21</v>
      </c>
    </row>
    <row r="287" spans="1:5" x14ac:dyDescent="0.3">
      <c r="A287" s="52" t="s">
        <v>576</v>
      </c>
      <c r="B287" s="134"/>
      <c r="C287" s="134">
        <v>746.76</v>
      </c>
      <c r="D287" s="134"/>
      <c r="E287" s="88">
        <f>SUM(Table1[[#This Row],[July]:[Sept]])</f>
        <v>746.76</v>
      </c>
    </row>
    <row r="288" spans="1:5" x14ac:dyDescent="0.3">
      <c r="A288" s="52" t="s">
        <v>871</v>
      </c>
      <c r="B288" s="134"/>
      <c r="C288" s="134"/>
      <c r="D288" s="134">
        <v>1150</v>
      </c>
      <c r="E288" s="88">
        <f>SUM(Table1[[#This Row],[July]:[Sept]])</f>
        <v>1150</v>
      </c>
    </row>
    <row r="289" spans="1:5" x14ac:dyDescent="0.3">
      <c r="A289" s="52" t="s">
        <v>308</v>
      </c>
      <c r="B289" s="134"/>
      <c r="C289" s="134">
        <v>8681.9599999999991</v>
      </c>
      <c r="D289" s="134">
        <v>302.32</v>
      </c>
      <c r="E289" s="88">
        <f>SUM(Table1[[#This Row],[July]:[Sept]])</f>
        <v>8984.2799999999988</v>
      </c>
    </row>
    <row r="290" spans="1:5" x14ac:dyDescent="0.3">
      <c r="A290" s="52" t="s">
        <v>309</v>
      </c>
      <c r="B290" s="134"/>
      <c r="C290" s="134">
        <v>84.5</v>
      </c>
      <c r="D290" s="134">
        <v>5000.25</v>
      </c>
      <c r="E290" s="88">
        <f>SUM(Table1[[#This Row],[July]:[Sept]])</f>
        <v>5084.75</v>
      </c>
    </row>
    <row r="291" spans="1:5" x14ac:dyDescent="0.3">
      <c r="A291" s="52" t="s">
        <v>310</v>
      </c>
      <c r="B291" s="134">
        <v>6804.7</v>
      </c>
      <c r="C291" s="134"/>
      <c r="D291" s="134"/>
      <c r="E291" s="88">
        <f>SUM(Table1[[#This Row],[July]:[Sept]])</f>
        <v>6804.7</v>
      </c>
    </row>
    <row r="292" spans="1:5" x14ac:dyDescent="0.3">
      <c r="A292" s="52" t="s">
        <v>311</v>
      </c>
      <c r="B292" s="134">
        <v>9500</v>
      </c>
      <c r="C292" s="134">
        <v>4163.87</v>
      </c>
      <c r="D292" s="134">
        <v>7152</v>
      </c>
      <c r="E292" s="88">
        <f>SUM(Table1[[#This Row],[July]:[Sept]])</f>
        <v>20815.87</v>
      </c>
    </row>
    <row r="293" spans="1:5" x14ac:dyDescent="0.3">
      <c r="A293" s="52" t="s">
        <v>538</v>
      </c>
      <c r="B293" s="134">
        <v>108.08</v>
      </c>
      <c r="C293" s="134"/>
      <c r="D293" s="134"/>
      <c r="E293" s="88">
        <f>SUM(Table1[[#This Row],[July]:[Sept]])</f>
        <v>108.08</v>
      </c>
    </row>
    <row r="294" spans="1:5" x14ac:dyDescent="0.3">
      <c r="A294" s="52" t="s">
        <v>157</v>
      </c>
      <c r="B294" s="134">
        <v>7745.87</v>
      </c>
      <c r="C294" s="134">
        <v>193.66</v>
      </c>
      <c r="D294" s="134">
        <v>7493.67</v>
      </c>
      <c r="E294" s="88">
        <f>SUM(Table1[[#This Row],[July]:[Sept]])</f>
        <v>15433.2</v>
      </c>
    </row>
    <row r="295" spans="1:5" x14ac:dyDescent="0.3">
      <c r="A295" s="96" t="s">
        <v>158</v>
      </c>
      <c r="B295" s="97">
        <f>SUM(Table1[July])</f>
        <v>4617665.0800000029</v>
      </c>
      <c r="C295" s="97">
        <f>SUM(Table1[Aug])</f>
        <v>4411697.6099999994</v>
      </c>
      <c r="D295" s="97">
        <f>SUM(Table1[Sept])</f>
        <v>2868477.78</v>
      </c>
      <c r="E295" s="98">
        <f>SUM(B295:D295)</f>
        <v>11897840.470000001</v>
      </c>
    </row>
  </sheetData>
  <mergeCells count="2">
    <mergeCell ref="A1:E3"/>
    <mergeCell ref="A4:E4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84445-A7AC-43FD-972B-17F35A6E4057}">
  <dimension ref="A1:E493"/>
  <sheetViews>
    <sheetView workbookViewId="0">
      <selection activeCell="B7" sqref="A7:B7"/>
    </sheetView>
  </sheetViews>
  <sheetFormatPr defaultRowHeight="14.4" x14ac:dyDescent="0.3"/>
  <cols>
    <col min="1" max="1" width="47" bestFit="1" customWidth="1"/>
    <col min="2" max="2" width="15.109375" style="22" bestFit="1" customWidth="1"/>
  </cols>
  <sheetData>
    <row r="1" spans="1:5" x14ac:dyDescent="0.3">
      <c r="A1" s="208" t="s">
        <v>660</v>
      </c>
      <c r="B1" s="208"/>
      <c r="C1" s="208"/>
      <c r="D1" s="208"/>
      <c r="E1" s="208"/>
    </row>
    <row r="2" spans="1:5" x14ac:dyDescent="0.3">
      <c r="A2" s="208"/>
      <c r="B2" s="208"/>
      <c r="C2" s="208"/>
      <c r="D2" s="208"/>
      <c r="E2" s="208"/>
    </row>
    <row r="3" spans="1:5" ht="36.6" customHeight="1" x14ac:dyDescent="0.3">
      <c r="A3" s="208"/>
      <c r="B3" s="208"/>
      <c r="C3" s="208"/>
      <c r="D3" s="208"/>
      <c r="E3" s="208"/>
    </row>
    <row r="4" spans="1:5" ht="15.6" x14ac:dyDescent="0.3">
      <c r="A4" s="209" t="s">
        <v>661</v>
      </c>
      <c r="B4" s="209"/>
      <c r="C4" s="209"/>
      <c r="D4" s="209"/>
      <c r="E4" s="209"/>
    </row>
    <row r="7" spans="1:5" x14ac:dyDescent="0.3">
      <c r="A7" s="175" t="s">
        <v>316</v>
      </c>
      <c r="B7" s="95" t="s">
        <v>959</v>
      </c>
    </row>
    <row r="8" spans="1:5" x14ac:dyDescent="0.3">
      <c r="A8" s="53" t="s">
        <v>159</v>
      </c>
      <c r="B8" s="22">
        <v>299</v>
      </c>
    </row>
    <row r="9" spans="1:5" x14ac:dyDescent="0.3">
      <c r="A9" s="54" t="s">
        <v>160</v>
      </c>
      <c r="B9" s="22">
        <v>299</v>
      </c>
    </row>
    <row r="10" spans="1:5" x14ac:dyDescent="0.3">
      <c r="A10" s="53" t="s">
        <v>162</v>
      </c>
      <c r="B10" s="22">
        <v>962408.64000000013</v>
      </c>
    </row>
    <row r="11" spans="1:5" x14ac:dyDescent="0.3">
      <c r="A11" s="54" t="s">
        <v>630</v>
      </c>
      <c r="B11" s="22">
        <v>48755</v>
      </c>
    </row>
    <row r="12" spans="1:5" x14ac:dyDescent="0.3">
      <c r="A12" s="54" t="s">
        <v>662</v>
      </c>
      <c r="B12" s="22">
        <v>176</v>
      </c>
    </row>
    <row r="13" spans="1:5" x14ac:dyDescent="0.3">
      <c r="A13" s="54" t="s">
        <v>958</v>
      </c>
      <c r="B13" s="22">
        <v>88164</v>
      </c>
    </row>
    <row r="14" spans="1:5" x14ac:dyDescent="0.3">
      <c r="A14" s="54" t="s">
        <v>516</v>
      </c>
      <c r="B14" s="22">
        <v>30156.78</v>
      </c>
    </row>
    <row r="15" spans="1:5" x14ac:dyDescent="0.3">
      <c r="A15" s="54" t="s">
        <v>548</v>
      </c>
      <c r="B15" s="22">
        <v>57271.77</v>
      </c>
    </row>
    <row r="16" spans="1:5" x14ac:dyDescent="0.3">
      <c r="A16" s="54" t="s">
        <v>549</v>
      </c>
      <c r="B16" s="22">
        <v>76523.600000000006</v>
      </c>
    </row>
    <row r="17" spans="1:2" x14ac:dyDescent="0.3">
      <c r="A17" s="54" t="s">
        <v>957</v>
      </c>
      <c r="B17" s="22">
        <v>600</v>
      </c>
    </row>
    <row r="18" spans="1:2" x14ac:dyDescent="0.3">
      <c r="A18" s="54" t="s">
        <v>517</v>
      </c>
      <c r="B18" s="22">
        <v>15000</v>
      </c>
    </row>
    <row r="19" spans="1:2" x14ac:dyDescent="0.3">
      <c r="A19" s="54" t="s">
        <v>439</v>
      </c>
      <c r="B19" s="22">
        <v>1957.59</v>
      </c>
    </row>
    <row r="20" spans="1:2" x14ac:dyDescent="0.3">
      <c r="A20" s="54" t="s">
        <v>163</v>
      </c>
      <c r="B20" s="22">
        <v>1912.5</v>
      </c>
    </row>
    <row r="21" spans="1:2" x14ac:dyDescent="0.3">
      <c r="A21" s="54" t="s">
        <v>663</v>
      </c>
      <c r="B21" s="22">
        <v>2912</v>
      </c>
    </row>
    <row r="22" spans="1:2" x14ac:dyDescent="0.3">
      <c r="A22" s="54" t="s">
        <v>956</v>
      </c>
      <c r="B22" s="22">
        <v>2000</v>
      </c>
    </row>
    <row r="23" spans="1:2" x14ac:dyDescent="0.3">
      <c r="A23" s="54" t="s">
        <v>357</v>
      </c>
      <c r="B23" s="22">
        <v>866.37</v>
      </c>
    </row>
    <row r="24" spans="1:2" x14ac:dyDescent="0.3">
      <c r="A24" s="54" t="s">
        <v>493</v>
      </c>
      <c r="B24" s="22">
        <v>141349.07</v>
      </c>
    </row>
    <row r="25" spans="1:2" x14ac:dyDescent="0.3">
      <c r="A25" s="54" t="s">
        <v>955</v>
      </c>
      <c r="B25" s="22">
        <v>1382</v>
      </c>
    </row>
    <row r="26" spans="1:2" x14ac:dyDescent="0.3">
      <c r="A26" s="54" t="s">
        <v>452</v>
      </c>
      <c r="B26" s="22">
        <v>2776.5</v>
      </c>
    </row>
    <row r="27" spans="1:2" x14ac:dyDescent="0.3">
      <c r="A27" s="54" t="s">
        <v>954</v>
      </c>
      <c r="B27" s="22">
        <v>3699</v>
      </c>
    </row>
    <row r="28" spans="1:2" x14ac:dyDescent="0.3">
      <c r="A28" s="54" t="s">
        <v>424</v>
      </c>
      <c r="B28" s="22">
        <v>24000</v>
      </c>
    </row>
    <row r="29" spans="1:2" x14ac:dyDescent="0.3">
      <c r="A29" s="54" t="s">
        <v>161</v>
      </c>
      <c r="B29" s="22">
        <v>5122.5</v>
      </c>
    </row>
    <row r="30" spans="1:2" x14ac:dyDescent="0.3">
      <c r="A30" s="54" t="s">
        <v>380</v>
      </c>
      <c r="B30" s="22">
        <v>457783.96</v>
      </c>
    </row>
    <row r="31" spans="1:2" x14ac:dyDescent="0.3">
      <c r="A31" s="53" t="s">
        <v>164</v>
      </c>
      <c r="B31" s="22">
        <v>2898055.3499999992</v>
      </c>
    </row>
    <row r="32" spans="1:2" x14ac:dyDescent="0.3">
      <c r="A32" s="54" t="s">
        <v>664</v>
      </c>
      <c r="B32" s="22">
        <v>414.12</v>
      </c>
    </row>
    <row r="33" spans="1:2" x14ac:dyDescent="0.3">
      <c r="A33" s="54" t="s">
        <v>953</v>
      </c>
      <c r="B33" s="22">
        <v>20000</v>
      </c>
    </row>
    <row r="34" spans="1:2" x14ac:dyDescent="0.3">
      <c r="A34" s="54" t="s">
        <v>379</v>
      </c>
      <c r="B34" s="22">
        <v>38411.89</v>
      </c>
    </row>
    <row r="35" spans="1:2" x14ac:dyDescent="0.3">
      <c r="A35" s="54" t="s">
        <v>577</v>
      </c>
      <c r="B35" s="22">
        <v>363612</v>
      </c>
    </row>
    <row r="36" spans="1:2" x14ac:dyDescent="0.3">
      <c r="A36" s="54" t="s">
        <v>631</v>
      </c>
      <c r="B36" s="22">
        <v>1980</v>
      </c>
    </row>
    <row r="37" spans="1:2" x14ac:dyDescent="0.3">
      <c r="A37" s="54" t="s">
        <v>632</v>
      </c>
      <c r="B37" s="22">
        <v>16.96</v>
      </c>
    </row>
    <row r="38" spans="1:2" x14ac:dyDescent="0.3">
      <c r="A38" s="54" t="s">
        <v>665</v>
      </c>
      <c r="B38" s="22">
        <v>40000</v>
      </c>
    </row>
    <row r="39" spans="1:2" x14ac:dyDescent="0.3">
      <c r="A39" s="54" t="s">
        <v>578</v>
      </c>
      <c r="B39" s="22">
        <v>17309</v>
      </c>
    </row>
    <row r="40" spans="1:2" x14ac:dyDescent="0.3">
      <c r="A40" s="54" t="s">
        <v>666</v>
      </c>
      <c r="B40" s="22">
        <v>940</v>
      </c>
    </row>
    <row r="41" spans="1:2" x14ac:dyDescent="0.3">
      <c r="A41" s="54" t="s">
        <v>667</v>
      </c>
      <c r="B41" s="22">
        <v>1086</v>
      </c>
    </row>
    <row r="42" spans="1:2" x14ac:dyDescent="0.3">
      <c r="A42" s="54" t="s">
        <v>165</v>
      </c>
      <c r="B42" s="22">
        <v>31453.49</v>
      </c>
    </row>
    <row r="43" spans="1:2" x14ac:dyDescent="0.3">
      <c r="A43" s="54" t="s">
        <v>668</v>
      </c>
      <c r="B43" s="22">
        <v>1196.25</v>
      </c>
    </row>
    <row r="44" spans="1:2" x14ac:dyDescent="0.3">
      <c r="A44" s="54" t="s">
        <v>633</v>
      </c>
      <c r="B44" s="22">
        <v>2000</v>
      </c>
    </row>
    <row r="45" spans="1:2" x14ac:dyDescent="0.3">
      <c r="A45" s="54" t="s">
        <v>669</v>
      </c>
      <c r="B45" s="22">
        <v>285</v>
      </c>
    </row>
    <row r="46" spans="1:2" x14ac:dyDescent="0.3">
      <c r="A46" s="54" t="s">
        <v>634</v>
      </c>
      <c r="B46" s="22">
        <v>2250</v>
      </c>
    </row>
    <row r="47" spans="1:2" x14ac:dyDescent="0.3">
      <c r="A47" s="54" t="s">
        <v>952</v>
      </c>
      <c r="B47" s="22">
        <v>3000</v>
      </c>
    </row>
    <row r="48" spans="1:2" x14ac:dyDescent="0.3">
      <c r="A48" s="54" t="s">
        <v>518</v>
      </c>
      <c r="B48" s="22">
        <v>4759.95</v>
      </c>
    </row>
    <row r="49" spans="1:2" x14ac:dyDescent="0.3">
      <c r="A49" s="54" t="s">
        <v>670</v>
      </c>
      <c r="B49" s="22">
        <v>3040</v>
      </c>
    </row>
    <row r="50" spans="1:2" x14ac:dyDescent="0.3">
      <c r="A50" s="54" t="s">
        <v>671</v>
      </c>
      <c r="B50" s="22">
        <v>435455</v>
      </c>
    </row>
    <row r="51" spans="1:2" x14ac:dyDescent="0.3">
      <c r="A51" s="54" t="s">
        <v>672</v>
      </c>
      <c r="B51" s="22">
        <v>387</v>
      </c>
    </row>
    <row r="52" spans="1:2" x14ac:dyDescent="0.3">
      <c r="A52" s="54" t="s">
        <v>579</v>
      </c>
      <c r="B52" s="22">
        <v>24045</v>
      </c>
    </row>
    <row r="53" spans="1:2" x14ac:dyDescent="0.3">
      <c r="A53" s="54" t="s">
        <v>166</v>
      </c>
      <c r="B53" s="22">
        <v>157999.10999999999</v>
      </c>
    </row>
    <row r="54" spans="1:2" x14ac:dyDescent="0.3">
      <c r="A54" s="54" t="s">
        <v>580</v>
      </c>
      <c r="B54" s="22">
        <v>2654.84</v>
      </c>
    </row>
    <row r="55" spans="1:2" x14ac:dyDescent="0.3">
      <c r="A55" s="54" t="s">
        <v>673</v>
      </c>
      <c r="B55" s="22">
        <v>357.29</v>
      </c>
    </row>
    <row r="56" spans="1:2" x14ac:dyDescent="0.3">
      <c r="A56" s="54" t="s">
        <v>674</v>
      </c>
      <c r="B56" s="22">
        <v>1000</v>
      </c>
    </row>
    <row r="57" spans="1:2" x14ac:dyDescent="0.3">
      <c r="A57" s="54" t="s">
        <v>378</v>
      </c>
      <c r="B57" s="22">
        <v>14659.54</v>
      </c>
    </row>
    <row r="58" spans="1:2" x14ac:dyDescent="0.3">
      <c r="A58" s="54" t="s">
        <v>377</v>
      </c>
      <c r="B58" s="22">
        <v>48705.32</v>
      </c>
    </row>
    <row r="59" spans="1:2" x14ac:dyDescent="0.3">
      <c r="A59" s="54" t="s">
        <v>951</v>
      </c>
      <c r="B59" s="22">
        <v>61.96</v>
      </c>
    </row>
    <row r="60" spans="1:2" x14ac:dyDescent="0.3">
      <c r="A60" s="54" t="s">
        <v>675</v>
      </c>
      <c r="B60" s="22">
        <v>15101.41</v>
      </c>
    </row>
    <row r="61" spans="1:2" x14ac:dyDescent="0.3">
      <c r="A61" s="54" t="s">
        <v>642</v>
      </c>
      <c r="B61" s="22">
        <v>4000</v>
      </c>
    </row>
    <row r="62" spans="1:2" x14ac:dyDescent="0.3">
      <c r="A62" s="54" t="s">
        <v>950</v>
      </c>
      <c r="B62" s="22">
        <v>123.92</v>
      </c>
    </row>
    <row r="63" spans="1:2" x14ac:dyDescent="0.3">
      <c r="A63" s="54" t="s">
        <v>949</v>
      </c>
      <c r="B63" s="22">
        <v>4995</v>
      </c>
    </row>
    <row r="64" spans="1:2" x14ac:dyDescent="0.3">
      <c r="A64" s="54" t="s">
        <v>948</v>
      </c>
      <c r="B64" s="22">
        <v>1725</v>
      </c>
    </row>
    <row r="65" spans="1:2" x14ac:dyDescent="0.3">
      <c r="A65" s="54" t="s">
        <v>635</v>
      </c>
      <c r="B65" s="22">
        <v>12000</v>
      </c>
    </row>
    <row r="66" spans="1:2" x14ac:dyDescent="0.3">
      <c r="A66" s="54" t="s">
        <v>947</v>
      </c>
      <c r="B66" s="22">
        <v>13451.72</v>
      </c>
    </row>
    <row r="67" spans="1:2" x14ac:dyDescent="0.3">
      <c r="A67" s="54" t="s">
        <v>676</v>
      </c>
      <c r="B67" s="22">
        <v>3750</v>
      </c>
    </row>
    <row r="68" spans="1:2" x14ac:dyDescent="0.3">
      <c r="A68" s="54" t="s">
        <v>677</v>
      </c>
      <c r="B68" s="22">
        <v>9850</v>
      </c>
    </row>
    <row r="69" spans="1:2" x14ac:dyDescent="0.3">
      <c r="A69" s="54" t="s">
        <v>678</v>
      </c>
      <c r="B69" s="22">
        <v>22676.9</v>
      </c>
    </row>
    <row r="70" spans="1:2" x14ac:dyDescent="0.3">
      <c r="A70" s="54" t="s">
        <v>519</v>
      </c>
      <c r="B70" s="22">
        <v>18817.75</v>
      </c>
    </row>
    <row r="71" spans="1:2" x14ac:dyDescent="0.3">
      <c r="A71" s="54" t="s">
        <v>946</v>
      </c>
      <c r="B71" s="22">
        <v>4409.6499999999996</v>
      </c>
    </row>
    <row r="72" spans="1:2" x14ac:dyDescent="0.3">
      <c r="A72" s="54" t="s">
        <v>679</v>
      </c>
      <c r="B72" s="22">
        <v>1250</v>
      </c>
    </row>
    <row r="73" spans="1:2" x14ac:dyDescent="0.3">
      <c r="A73" s="54" t="s">
        <v>440</v>
      </c>
      <c r="B73" s="22">
        <v>135</v>
      </c>
    </row>
    <row r="74" spans="1:2" x14ac:dyDescent="0.3">
      <c r="A74" s="54" t="s">
        <v>376</v>
      </c>
      <c r="B74" s="22">
        <v>3469.9</v>
      </c>
    </row>
    <row r="75" spans="1:2" x14ac:dyDescent="0.3">
      <c r="A75" s="54" t="s">
        <v>636</v>
      </c>
      <c r="B75" s="22">
        <v>342</v>
      </c>
    </row>
    <row r="76" spans="1:2" x14ac:dyDescent="0.3">
      <c r="A76" s="54" t="s">
        <v>680</v>
      </c>
      <c r="B76" s="22">
        <v>2000</v>
      </c>
    </row>
    <row r="77" spans="1:2" x14ac:dyDescent="0.3">
      <c r="A77" s="54" t="s">
        <v>581</v>
      </c>
      <c r="B77" s="22">
        <v>2852.06</v>
      </c>
    </row>
    <row r="78" spans="1:2" x14ac:dyDescent="0.3">
      <c r="A78" s="54" t="s">
        <v>681</v>
      </c>
      <c r="B78" s="22">
        <v>5460</v>
      </c>
    </row>
    <row r="79" spans="1:2" x14ac:dyDescent="0.3">
      <c r="A79" s="54" t="s">
        <v>637</v>
      </c>
      <c r="B79" s="22">
        <v>9124.9500000000007</v>
      </c>
    </row>
    <row r="80" spans="1:2" x14ac:dyDescent="0.3">
      <c r="A80" s="54" t="s">
        <v>682</v>
      </c>
      <c r="B80" s="22">
        <v>1791.96</v>
      </c>
    </row>
    <row r="81" spans="1:2" x14ac:dyDescent="0.3">
      <c r="A81" s="54" t="s">
        <v>683</v>
      </c>
      <c r="B81" s="22">
        <v>3357</v>
      </c>
    </row>
    <row r="82" spans="1:2" x14ac:dyDescent="0.3">
      <c r="A82" s="54" t="s">
        <v>684</v>
      </c>
      <c r="B82" s="22">
        <v>117.9</v>
      </c>
    </row>
    <row r="83" spans="1:2" x14ac:dyDescent="0.3">
      <c r="A83" s="54" t="s">
        <v>467</v>
      </c>
      <c r="B83" s="22">
        <v>797.93</v>
      </c>
    </row>
    <row r="84" spans="1:2" x14ac:dyDescent="0.3">
      <c r="A84" s="54" t="s">
        <v>945</v>
      </c>
      <c r="B84" s="22">
        <v>148</v>
      </c>
    </row>
    <row r="85" spans="1:2" x14ac:dyDescent="0.3">
      <c r="A85" s="54" t="s">
        <v>550</v>
      </c>
      <c r="B85" s="22">
        <v>3010</v>
      </c>
    </row>
    <row r="86" spans="1:2" x14ac:dyDescent="0.3">
      <c r="A86" s="54" t="s">
        <v>685</v>
      </c>
      <c r="B86" s="22">
        <v>5340</v>
      </c>
    </row>
    <row r="87" spans="1:2" x14ac:dyDescent="0.3">
      <c r="A87" s="54" t="s">
        <v>582</v>
      </c>
      <c r="B87" s="22">
        <v>1057.25</v>
      </c>
    </row>
    <row r="88" spans="1:2" x14ac:dyDescent="0.3">
      <c r="A88" s="54" t="s">
        <v>944</v>
      </c>
      <c r="B88" s="22">
        <v>13500</v>
      </c>
    </row>
    <row r="89" spans="1:2" x14ac:dyDescent="0.3">
      <c r="A89" s="54" t="s">
        <v>556</v>
      </c>
      <c r="B89" s="22">
        <v>15191.29</v>
      </c>
    </row>
    <row r="90" spans="1:2" x14ac:dyDescent="0.3">
      <c r="A90" s="54" t="s">
        <v>168</v>
      </c>
      <c r="B90" s="22">
        <v>56785.120000000003</v>
      </c>
    </row>
    <row r="91" spans="1:2" x14ac:dyDescent="0.3">
      <c r="A91" s="54" t="s">
        <v>441</v>
      </c>
      <c r="B91" s="22">
        <v>1152</v>
      </c>
    </row>
    <row r="92" spans="1:2" x14ac:dyDescent="0.3">
      <c r="A92" s="54" t="s">
        <v>686</v>
      </c>
      <c r="B92" s="22">
        <v>6502.5</v>
      </c>
    </row>
    <row r="93" spans="1:2" x14ac:dyDescent="0.3">
      <c r="A93" s="54" t="s">
        <v>943</v>
      </c>
      <c r="B93" s="22">
        <v>3000</v>
      </c>
    </row>
    <row r="94" spans="1:2" x14ac:dyDescent="0.3">
      <c r="A94" s="54" t="s">
        <v>520</v>
      </c>
      <c r="B94" s="22">
        <v>635</v>
      </c>
    </row>
    <row r="95" spans="1:2" x14ac:dyDescent="0.3">
      <c r="A95" s="54" t="s">
        <v>687</v>
      </c>
      <c r="B95" s="22">
        <v>500</v>
      </c>
    </row>
    <row r="96" spans="1:2" x14ac:dyDescent="0.3">
      <c r="A96" s="54" t="s">
        <v>942</v>
      </c>
      <c r="B96" s="22">
        <v>2000</v>
      </c>
    </row>
    <row r="97" spans="1:2" x14ac:dyDescent="0.3">
      <c r="A97" s="54" t="s">
        <v>521</v>
      </c>
      <c r="B97" s="22">
        <v>34336.31</v>
      </c>
    </row>
    <row r="98" spans="1:2" x14ac:dyDescent="0.3">
      <c r="A98" s="54" t="s">
        <v>941</v>
      </c>
      <c r="B98" s="22">
        <v>10067.129999999999</v>
      </c>
    </row>
    <row r="99" spans="1:2" x14ac:dyDescent="0.3">
      <c r="A99" s="54" t="s">
        <v>638</v>
      </c>
      <c r="B99" s="22">
        <v>150</v>
      </c>
    </row>
    <row r="100" spans="1:2" x14ac:dyDescent="0.3">
      <c r="A100" s="54" t="s">
        <v>468</v>
      </c>
      <c r="B100" s="22">
        <v>10996</v>
      </c>
    </row>
    <row r="101" spans="1:2" x14ac:dyDescent="0.3">
      <c r="A101" s="54" t="s">
        <v>494</v>
      </c>
      <c r="B101" s="22">
        <v>2011.9</v>
      </c>
    </row>
    <row r="102" spans="1:2" x14ac:dyDescent="0.3">
      <c r="A102" s="54" t="s">
        <v>688</v>
      </c>
      <c r="B102" s="22">
        <v>6603.8</v>
      </c>
    </row>
    <row r="103" spans="1:2" x14ac:dyDescent="0.3">
      <c r="A103" s="54" t="s">
        <v>522</v>
      </c>
      <c r="B103" s="22">
        <v>4426</v>
      </c>
    </row>
    <row r="104" spans="1:2" x14ac:dyDescent="0.3">
      <c r="A104" s="54" t="s">
        <v>689</v>
      </c>
      <c r="B104" s="22">
        <v>2200</v>
      </c>
    </row>
    <row r="105" spans="1:2" x14ac:dyDescent="0.3">
      <c r="A105" s="54" t="s">
        <v>551</v>
      </c>
      <c r="B105" s="22">
        <v>2382.48</v>
      </c>
    </row>
    <row r="106" spans="1:2" x14ac:dyDescent="0.3">
      <c r="A106" s="54" t="s">
        <v>690</v>
      </c>
      <c r="B106" s="22">
        <v>37.46</v>
      </c>
    </row>
    <row r="107" spans="1:2" x14ac:dyDescent="0.3">
      <c r="A107" s="54" t="s">
        <v>639</v>
      </c>
      <c r="B107" s="22">
        <v>1018.19</v>
      </c>
    </row>
    <row r="108" spans="1:2" x14ac:dyDescent="0.3">
      <c r="A108" s="54" t="s">
        <v>691</v>
      </c>
      <c r="B108" s="22">
        <v>9995</v>
      </c>
    </row>
    <row r="109" spans="1:2" x14ac:dyDescent="0.3">
      <c r="A109" s="54" t="s">
        <v>692</v>
      </c>
      <c r="B109" s="22">
        <v>16442.259999999998</v>
      </c>
    </row>
    <row r="110" spans="1:2" x14ac:dyDescent="0.3">
      <c r="A110" s="54" t="s">
        <v>583</v>
      </c>
      <c r="B110" s="22">
        <v>12500</v>
      </c>
    </row>
    <row r="111" spans="1:2" x14ac:dyDescent="0.3">
      <c r="A111" s="54" t="s">
        <v>442</v>
      </c>
      <c r="B111" s="22">
        <v>62499.97</v>
      </c>
    </row>
    <row r="112" spans="1:2" x14ac:dyDescent="0.3">
      <c r="A112" s="54" t="s">
        <v>693</v>
      </c>
      <c r="B112" s="22">
        <v>9512</v>
      </c>
    </row>
    <row r="113" spans="1:2" x14ac:dyDescent="0.3">
      <c r="A113" s="54" t="s">
        <v>584</v>
      </c>
      <c r="B113" s="22">
        <v>38.450000000000003</v>
      </c>
    </row>
    <row r="114" spans="1:2" x14ac:dyDescent="0.3">
      <c r="A114" s="54" t="s">
        <v>640</v>
      </c>
      <c r="B114" s="22">
        <v>36000</v>
      </c>
    </row>
    <row r="115" spans="1:2" x14ac:dyDescent="0.3">
      <c r="A115" s="54" t="s">
        <v>585</v>
      </c>
      <c r="B115" s="22">
        <v>30256.81</v>
      </c>
    </row>
    <row r="116" spans="1:2" x14ac:dyDescent="0.3">
      <c r="A116" s="54" t="s">
        <v>552</v>
      </c>
      <c r="B116" s="22">
        <v>20.329999999999998</v>
      </c>
    </row>
    <row r="117" spans="1:2" x14ac:dyDescent="0.3">
      <c r="A117" s="54" t="s">
        <v>694</v>
      </c>
      <c r="B117" s="22">
        <v>50000</v>
      </c>
    </row>
    <row r="118" spans="1:2" x14ac:dyDescent="0.3">
      <c r="A118" s="54" t="s">
        <v>940</v>
      </c>
      <c r="B118" s="22">
        <v>125</v>
      </c>
    </row>
    <row r="119" spans="1:2" x14ac:dyDescent="0.3">
      <c r="A119" s="54" t="s">
        <v>553</v>
      </c>
      <c r="B119" s="22">
        <v>21841.66</v>
      </c>
    </row>
    <row r="120" spans="1:2" x14ac:dyDescent="0.3">
      <c r="A120" s="54" t="s">
        <v>939</v>
      </c>
      <c r="B120" s="22">
        <v>2500</v>
      </c>
    </row>
    <row r="121" spans="1:2" x14ac:dyDescent="0.3">
      <c r="A121" s="54" t="s">
        <v>375</v>
      </c>
      <c r="B121" s="22">
        <v>1600</v>
      </c>
    </row>
    <row r="122" spans="1:2" x14ac:dyDescent="0.3">
      <c r="A122" s="54" t="s">
        <v>695</v>
      </c>
      <c r="B122" s="22">
        <v>2400</v>
      </c>
    </row>
    <row r="123" spans="1:2" x14ac:dyDescent="0.3">
      <c r="A123" s="54" t="s">
        <v>392</v>
      </c>
      <c r="B123" s="22">
        <v>3322.8</v>
      </c>
    </row>
    <row r="124" spans="1:2" x14ac:dyDescent="0.3">
      <c r="A124" s="54" t="s">
        <v>696</v>
      </c>
      <c r="B124" s="22">
        <v>4000</v>
      </c>
    </row>
    <row r="125" spans="1:2" x14ac:dyDescent="0.3">
      <c r="A125" s="54" t="s">
        <v>523</v>
      </c>
      <c r="B125" s="22">
        <v>21866.66</v>
      </c>
    </row>
    <row r="126" spans="1:2" x14ac:dyDescent="0.3">
      <c r="A126" s="54" t="s">
        <v>697</v>
      </c>
      <c r="B126" s="22">
        <v>499</v>
      </c>
    </row>
    <row r="127" spans="1:2" x14ac:dyDescent="0.3">
      <c r="A127" s="54" t="s">
        <v>554</v>
      </c>
      <c r="B127" s="22">
        <v>1650</v>
      </c>
    </row>
    <row r="128" spans="1:2" x14ac:dyDescent="0.3">
      <c r="A128" s="54" t="s">
        <v>938</v>
      </c>
      <c r="B128" s="22">
        <v>59414</v>
      </c>
    </row>
    <row r="129" spans="1:2" x14ac:dyDescent="0.3">
      <c r="A129" s="54" t="s">
        <v>374</v>
      </c>
      <c r="B129" s="22">
        <v>214530.01</v>
      </c>
    </row>
    <row r="130" spans="1:2" x14ac:dyDescent="0.3">
      <c r="A130" s="54" t="s">
        <v>698</v>
      </c>
      <c r="B130" s="22">
        <v>8100</v>
      </c>
    </row>
    <row r="131" spans="1:2" x14ac:dyDescent="0.3">
      <c r="A131" s="54" t="s">
        <v>524</v>
      </c>
      <c r="B131" s="22">
        <v>16462.189999999999</v>
      </c>
    </row>
    <row r="132" spans="1:2" x14ac:dyDescent="0.3">
      <c r="A132" s="54" t="s">
        <v>373</v>
      </c>
      <c r="B132" s="22">
        <v>667.12</v>
      </c>
    </row>
    <row r="133" spans="1:2" x14ac:dyDescent="0.3">
      <c r="A133" s="54" t="s">
        <v>641</v>
      </c>
      <c r="B133" s="22">
        <v>6808.88</v>
      </c>
    </row>
    <row r="134" spans="1:2" x14ac:dyDescent="0.3">
      <c r="A134" s="54" t="s">
        <v>699</v>
      </c>
      <c r="B134" s="22">
        <v>36.92</v>
      </c>
    </row>
    <row r="135" spans="1:2" x14ac:dyDescent="0.3">
      <c r="A135" s="54" t="s">
        <v>469</v>
      </c>
      <c r="B135" s="22">
        <v>52350</v>
      </c>
    </row>
    <row r="136" spans="1:2" x14ac:dyDescent="0.3">
      <c r="A136" s="54" t="s">
        <v>937</v>
      </c>
      <c r="B136" s="22">
        <v>70</v>
      </c>
    </row>
    <row r="137" spans="1:2" x14ac:dyDescent="0.3">
      <c r="A137" s="54" t="s">
        <v>936</v>
      </c>
      <c r="B137" s="22">
        <v>53370</v>
      </c>
    </row>
    <row r="138" spans="1:2" x14ac:dyDescent="0.3">
      <c r="A138" s="54" t="s">
        <v>700</v>
      </c>
      <c r="B138" s="22">
        <v>526</v>
      </c>
    </row>
    <row r="139" spans="1:2" x14ac:dyDescent="0.3">
      <c r="A139" s="54" t="s">
        <v>393</v>
      </c>
      <c r="B139" s="22">
        <v>1078.8</v>
      </c>
    </row>
    <row r="140" spans="1:2" x14ac:dyDescent="0.3">
      <c r="A140" s="54" t="s">
        <v>495</v>
      </c>
      <c r="B140" s="22">
        <v>596</v>
      </c>
    </row>
    <row r="141" spans="1:2" x14ac:dyDescent="0.3">
      <c r="A141" s="54" t="s">
        <v>555</v>
      </c>
      <c r="B141" s="22">
        <v>6210</v>
      </c>
    </row>
    <row r="142" spans="1:2" x14ac:dyDescent="0.3">
      <c r="A142" s="54" t="s">
        <v>701</v>
      </c>
      <c r="B142" s="22">
        <v>5023.82</v>
      </c>
    </row>
    <row r="143" spans="1:2" x14ac:dyDescent="0.3">
      <c r="A143" s="54" t="s">
        <v>702</v>
      </c>
      <c r="B143" s="22">
        <v>874</v>
      </c>
    </row>
    <row r="144" spans="1:2" x14ac:dyDescent="0.3">
      <c r="A144" s="54" t="s">
        <v>703</v>
      </c>
      <c r="B144" s="22">
        <v>1600</v>
      </c>
    </row>
    <row r="145" spans="1:2" x14ac:dyDescent="0.3">
      <c r="A145" s="54" t="s">
        <v>372</v>
      </c>
      <c r="B145" s="22">
        <v>34852.93</v>
      </c>
    </row>
    <row r="146" spans="1:2" x14ac:dyDescent="0.3">
      <c r="A146" s="54" t="s">
        <v>704</v>
      </c>
      <c r="B146" s="22">
        <v>22.23</v>
      </c>
    </row>
    <row r="147" spans="1:2" x14ac:dyDescent="0.3">
      <c r="A147" s="54" t="s">
        <v>705</v>
      </c>
      <c r="B147" s="22">
        <v>500</v>
      </c>
    </row>
    <row r="148" spans="1:2" x14ac:dyDescent="0.3">
      <c r="A148" s="54" t="s">
        <v>443</v>
      </c>
      <c r="B148" s="22">
        <v>12189.48</v>
      </c>
    </row>
    <row r="149" spans="1:2" x14ac:dyDescent="0.3">
      <c r="A149" s="54" t="s">
        <v>706</v>
      </c>
      <c r="B149" s="22">
        <v>475.71</v>
      </c>
    </row>
    <row r="150" spans="1:2" x14ac:dyDescent="0.3">
      <c r="A150" s="54" t="s">
        <v>707</v>
      </c>
      <c r="B150" s="22">
        <v>18728</v>
      </c>
    </row>
    <row r="151" spans="1:2" x14ac:dyDescent="0.3">
      <c r="A151" s="54" t="s">
        <v>453</v>
      </c>
      <c r="B151" s="22">
        <v>105250.41</v>
      </c>
    </row>
    <row r="152" spans="1:2" x14ac:dyDescent="0.3">
      <c r="A152" s="54" t="s">
        <v>371</v>
      </c>
      <c r="B152" s="22">
        <v>469518.71</v>
      </c>
    </row>
    <row r="153" spans="1:2" x14ac:dyDescent="0.3">
      <c r="A153" s="53" t="s">
        <v>167</v>
      </c>
      <c r="B153" s="22">
        <v>1999369.4400000002</v>
      </c>
    </row>
    <row r="154" spans="1:2" x14ac:dyDescent="0.3">
      <c r="A154" s="54" t="s">
        <v>394</v>
      </c>
      <c r="B154" s="22">
        <v>1972385.58</v>
      </c>
    </row>
    <row r="155" spans="1:2" x14ac:dyDescent="0.3">
      <c r="A155" s="54" t="s">
        <v>370</v>
      </c>
      <c r="B155" s="22">
        <v>26983.86</v>
      </c>
    </row>
    <row r="156" spans="1:2" x14ac:dyDescent="0.3">
      <c r="A156" s="53" t="s">
        <v>169</v>
      </c>
      <c r="B156" s="22">
        <v>69848.37</v>
      </c>
    </row>
    <row r="157" spans="1:2" x14ac:dyDescent="0.3">
      <c r="A157" s="54" t="s">
        <v>444</v>
      </c>
      <c r="B157" s="22">
        <v>505.96</v>
      </c>
    </row>
    <row r="158" spans="1:2" x14ac:dyDescent="0.3">
      <c r="A158" s="54" t="s">
        <v>525</v>
      </c>
      <c r="B158" s="22">
        <v>1861.28</v>
      </c>
    </row>
    <row r="159" spans="1:2" x14ac:dyDescent="0.3">
      <c r="A159" s="54" t="s">
        <v>708</v>
      </c>
      <c r="B159" s="22">
        <v>3471</v>
      </c>
    </row>
    <row r="160" spans="1:2" x14ac:dyDescent="0.3">
      <c r="A160" s="54" t="s">
        <v>586</v>
      </c>
      <c r="B160" s="22">
        <v>475</v>
      </c>
    </row>
    <row r="161" spans="1:2" x14ac:dyDescent="0.3">
      <c r="A161" s="54" t="s">
        <v>384</v>
      </c>
      <c r="B161" s="22">
        <v>2581.6799999999998</v>
      </c>
    </row>
    <row r="162" spans="1:2" x14ac:dyDescent="0.3">
      <c r="A162" s="54" t="s">
        <v>709</v>
      </c>
      <c r="B162" s="22">
        <v>10260</v>
      </c>
    </row>
    <row r="163" spans="1:2" x14ac:dyDescent="0.3">
      <c r="A163" s="54" t="s">
        <v>364</v>
      </c>
      <c r="B163" s="22">
        <v>1143.23</v>
      </c>
    </row>
    <row r="164" spans="1:2" x14ac:dyDescent="0.3">
      <c r="A164" s="54" t="s">
        <v>710</v>
      </c>
      <c r="B164" s="22">
        <v>4643.38</v>
      </c>
    </row>
    <row r="165" spans="1:2" x14ac:dyDescent="0.3">
      <c r="A165" s="54" t="s">
        <v>369</v>
      </c>
      <c r="B165" s="22">
        <v>31127.46</v>
      </c>
    </row>
    <row r="166" spans="1:2" x14ac:dyDescent="0.3">
      <c r="A166" s="54" t="s">
        <v>711</v>
      </c>
      <c r="B166" s="22">
        <v>1192.0999999999999</v>
      </c>
    </row>
    <row r="167" spans="1:2" x14ac:dyDescent="0.3">
      <c r="A167" s="54" t="s">
        <v>470</v>
      </c>
      <c r="B167" s="22">
        <v>253</v>
      </c>
    </row>
    <row r="168" spans="1:2" x14ac:dyDescent="0.3">
      <c r="A168" s="54" t="s">
        <v>445</v>
      </c>
      <c r="B168" s="22">
        <v>7581.28</v>
      </c>
    </row>
    <row r="169" spans="1:2" x14ac:dyDescent="0.3">
      <c r="A169" s="54" t="s">
        <v>935</v>
      </c>
      <c r="B169" s="22">
        <v>4400</v>
      </c>
    </row>
    <row r="170" spans="1:2" x14ac:dyDescent="0.3">
      <c r="A170" s="54" t="s">
        <v>934</v>
      </c>
      <c r="B170" s="22">
        <v>353</v>
      </c>
    </row>
    <row r="171" spans="1:2" x14ac:dyDescent="0.3">
      <c r="A171" s="53" t="s">
        <v>170</v>
      </c>
      <c r="B171" s="22">
        <v>2100</v>
      </c>
    </row>
    <row r="172" spans="1:2" x14ac:dyDescent="0.3">
      <c r="A172" s="54" t="s">
        <v>368</v>
      </c>
      <c r="B172" s="22">
        <v>2100</v>
      </c>
    </row>
    <row r="173" spans="1:2" x14ac:dyDescent="0.3">
      <c r="A173" s="53" t="s">
        <v>172</v>
      </c>
      <c r="B173" s="22">
        <v>856684.09999999986</v>
      </c>
    </row>
    <row r="174" spans="1:2" x14ac:dyDescent="0.3">
      <c r="A174" s="54" t="s">
        <v>171</v>
      </c>
      <c r="B174" s="22">
        <v>155288.28</v>
      </c>
    </row>
    <row r="175" spans="1:2" x14ac:dyDescent="0.3">
      <c r="A175" s="54" t="s">
        <v>587</v>
      </c>
      <c r="B175" s="22">
        <v>10483.34</v>
      </c>
    </row>
    <row r="176" spans="1:2" x14ac:dyDescent="0.3">
      <c r="A176" s="54" t="s">
        <v>712</v>
      </c>
      <c r="B176" s="22">
        <v>4218</v>
      </c>
    </row>
    <row r="177" spans="1:2" x14ac:dyDescent="0.3">
      <c r="A177" s="54" t="s">
        <v>643</v>
      </c>
      <c r="B177" s="22">
        <v>7715.8</v>
      </c>
    </row>
    <row r="178" spans="1:2" x14ac:dyDescent="0.3">
      <c r="A178" s="54" t="s">
        <v>713</v>
      </c>
      <c r="B178" s="22">
        <v>122124.34</v>
      </c>
    </row>
    <row r="179" spans="1:2" x14ac:dyDescent="0.3">
      <c r="A179" s="54" t="s">
        <v>933</v>
      </c>
      <c r="B179" s="22">
        <v>213.48</v>
      </c>
    </row>
    <row r="180" spans="1:2" x14ac:dyDescent="0.3">
      <c r="A180" s="54" t="s">
        <v>454</v>
      </c>
      <c r="B180" s="22">
        <v>156120.1</v>
      </c>
    </row>
    <row r="181" spans="1:2" x14ac:dyDescent="0.3">
      <c r="A181" s="54" t="s">
        <v>644</v>
      </c>
      <c r="B181" s="22">
        <v>4033.16</v>
      </c>
    </row>
    <row r="182" spans="1:2" x14ac:dyDescent="0.3">
      <c r="A182" s="54" t="s">
        <v>557</v>
      </c>
      <c r="B182" s="22">
        <v>4780</v>
      </c>
    </row>
    <row r="183" spans="1:2" x14ac:dyDescent="0.3">
      <c r="A183" s="54" t="s">
        <v>714</v>
      </c>
      <c r="B183" s="22">
        <v>6211</v>
      </c>
    </row>
    <row r="184" spans="1:2" x14ac:dyDescent="0.3">
      <c r="A184" s="54" t="s">
        <v>357</v>
      </c>
      <c r="B184" s="22">
        <v>4729.04</v>
      </c>
    </row>
    <row r="185" spans="1:2" x14ac:dyDescent="0.3">
      <c r="A185" s="54" t="s">
        <v>425</v>
      </c>
      <c r="B185" s="22">
        <v>102207.82</v>
      </c>
    </row>
    <row r="186" spans="1:2" x14ac:dyDescent="0.3">
      <c r="A186" s="54" t="s">
        <v>367</v>
      </c>
      <c r="B186" s="22">
        <v>8406.5300000000007</v>
      </c>
    </row>
    <row r="187" spans="1:2" x14ac:dyDescent="0.3">
      <c r="A187" s="54" t="s">
        <v>715</v>
      </c>
      <c r="B187" s="22">
        <v>65787.5</v>
      </c>
    </row>
    <row r="188" spans="1:2" x14ac:dyDescent="0.3">
      <c r="A188" s="54" t="s">
        <v>932</v>
      </c>
      <c r="B188" s="22">
        <v>17.95</v>
      </c>
    </row>
    <row r="189" spans="1:2" x14ac:dyDescent="0.3">
      <c r="A189" s="54" t="s">
        <v>716</v>
      </c>
      <c r="B189" s="22">
        <v>18640.740000000002</v>
      </c>
    </row>
    <row r="190" spans="1:2" x14ac:dyDescent="0.3">
      <c r="A190" s="54" t="s">
        <v>426</v>
      </c>
      <c r="B190" s="22">
        <v>310</v>
      </c>
    </row>
    <row r="191" spans="1:2" x14ac:dyDescent="0.3">
      <c r="A191" s="54" t="s">
        <v>717</v>
      </c>
      <c r="B191" s="22">
        <v>126550</v>
      </c>
    </row>
    <row r="192" spans="1:2" x14ac:dyDescent="0.3">
      <c r="A192" s="54" t="s">
        <v>471</v>
      </c>
      <c r="B192" s="22">
        <v>55450.720000000001</v>
      </c>
    </row>
    <row r="193" spans="1:2" x14ac:dyDescent="0.3">
      <c r="A193" s="54" t="s">
        <v>718</v>
      </c>
      <c r="B193" s="22">
        <v>3396.3</v>
      </c>
    </row>
    <row r="194" spans="1:2" x14ac:dyDescent="0.3">
      <c r="A194" s="53" t="s">
        <v>358</v>
      </c>
      <c r="B194" s="22">
        <v>41463.340000000004</v>
      </c>
    </row>
    <row r="195" spans="1:2" x14ac:dyDescent="0.3">
      <c r="A195" s="54" t="s">
        <v>645</v>
      </c>
      <c r="B195" s="22">
        <v>40592.480000000003</v>
      </c>
    </row>
    <row r="196" spans="1:2" x14ac:dyDescent="0.3">
      <c r="A196" s="54" t="s">
        <v>931</v>
      </c>
      <c r="B196" s="22">
        <v>712.49</v>
      </c>
    </row>
    <row r="197" spans="1:2" x14ac:dyDescent="0.3">
      <c r="A197" s="54" t="s">
        <v>364</v>
      </c>
      <c r="B197" s="22">
        <v>158.37</v>
      </c>
    </row>
    <row r="198" spans="1:2" x14ac:dyDescent="0.3">
      <c r="A198" s="53" t="s">
        <v>173</v>
      </c>
      <c r="B198" s="22">
        <v>4065716.8500000038</v>
      </c>
    </row>
    <row r="199" spans="1:2" x14ac:dyDescent="0.3">
      <c r="A199" s="54" t="s">
        <v>719</v>
      </c>
      <c r="B199" s="22">
        <v>22950</v>
      </c>
    </row>
    <row r="200" spans="1:2" x14ac:dyDescent="0.3">
      <c r="A200" s="54" t="s">
        <v>526</v>
      </c>
      <c r="B200" s="22">
        <v>91.88</v>
      </c>
    </row>
    <row r="201" spans="1:2" x14ac:dyDescent="0.3">
      <c r="A201" s="54" t="s">
        <v>720</v>
      </c>
      <c r="B201" s="22">
        <v>31079.31</v>
      </c>
    </row>
    <row r="202" spans="1:2" x14ac:dyDescent="0.3">
      <c r="A202" s="54" t="s">
        <v>930</v>
      </c>
      <c r="B202" s="22">
        <v>7493.67</v>
      </c>
    </row>
    <row r="203" spans="1:2" x14ac:dyDescent="0.3">
      <c r="A203" s="54" t="s">
        <v>929</v>
      </c>
      <c r="B203" s="22">
        <v>72</v>
      </c>
    </row>
    <row r="204" spans="1:2" x14ac:dyDescent="0.3">
      <c r="A204" s="54" t="s">
        <v>496</v>
      </c>
      <c r="B204" s="22">
        <v>172.5</v>
      </c>
    </row>
    <row r="205" spans="1:2" x14ac:dyDescent="0.3">
      <c r="A205" s="54" t="s">
        <v>588</v>
      </c>
      <c r="B205" s="22">
        <v>117.6</v>
      </c>
    </row>
    <row r="206" spans="1:2" x14ac:dyDescent="0.3">
      <c r="A206" s="54" t="s">
        <v>589</v>
      </c>
      <c r="B206" s="22">
        <v>1200</v>
      </c>
    </row>
    <row r="207" spans="1:2" x14ac:dyDescent="0.3">
      <c r="A207" s="54" t="s">
        <v>558</v>
      </c>
      <c r="B207" s="22">
        <v>39940</v>
      </c>
    </row>
    <row r="208" spans="1:2" x14ac:dyDescent="0.3">
      <c r="A208" s="54" t="s">
        <v>928</v>
      </c>
      <c r="B208" s="22">
        <v>2150</v>
      </c>
    </row>
    <row r="209" spans="1:2" x14ac:dyDescent="0.3">
      <c r="A209" s="54" t="s">
        <v>356</v>
      </c>
      <c r="B209" s="22">
        <v>4863.3999999999996</v>
      </c>
    </row>
    <row r="210" spans="1:2" x14ac:dyDescent="0.3">
      <c r="A210" s="54" t="s">
        <v>646</v>
      </c>
      <c r="B210" s="22">
        <v>5367.91</v>
      </c>
    </row>
    <row r="211" spans="1:2" x14ac:dyDescent="0.3">
      <c r="A211" s="54" t="s">
        <v>927</v>
      </c>
      <c r="B211" s="22">
        <v>1050.3599999999999</v>
      </c>
    </row>
    <row r="212" spans="1:2" x14ac:dyDescent="0.3">
      <c r="A212" s="54" t="s">
        <v>721</v>
      </c>
      <c r="B212" s="22">
        <v>37464</v>
      </c>
    </row>
    <row r="213" spans="1:2" x14ac:dyDescent="0.3">
      <c r="A213" s="54" t="s">
        <v>355</v>
      </c>
      <c r="B213" s="22">
        <v>20193.52</v>
      </c>
    </row>
    <row r="214" spans="1:2" x14ac:dyDescent="0.3">
      <c r="A214" s="54" t="s">
        <v>722</v>
      </c>
      <c r="B214" s="22">
        <v>6098</v>
      </c>
    </row>
    <row r="215" spans="1:2" x14ac:dyDescent="0.3">
      <c r="A215" s="54" t="s">
        <v>647</v>
      </c>
      <c r="B215" s="22">
        <v>1749.99</v>
      </c>
    </row>
    <row r="216" spans="1:2" x14ac:dyDescent="0.3">
      <c r="A216" s="54" t="s">
        <v>527</v>
      </c>
      <c r="B216" s="22">
        <v>9165</v>
      </c>
    </row>
    <row r="217" spans="1:2" x14ac:dyDescent="0.3">
      <c r="A217" s="54" t="s">
        <v>723</v>
      </c>
      <c r="B217" s="22">
        <v>469.58</v>
      </c>
    </row>
    <row r="218" spans="1:2" x14ac:dyDescent="0.3">
      <c r="A218" s="54" t="s">
        <v>724</v>
      </c>
      <c r="B218" s="22">
        <v>9400</v>
      </c>
    </row>
    <row r="219" spans="1:2" x14ac:dyDescent="0.3">
      <c r="A219" s="54" t="s">
        <v>926</v>
      </c>
      <c r="B219" s="22">
        <v>6000</v>
      </c>
    </row>
    <row r="220" spans="1:2" x14ac:dyDescent="0.3">
      <c r="A220" s="54" t="s">
        <v>559</v>
      </c>
      <c r="B220" s="22">
        <v>58980</v>
      </c>
    </row>
    <row r="221" spans="1:2" x14ac:dyDescent="0.3">
      <c r="A221" s="54" t="s">
        <v>590</v>
      </c>
      <c r="B221" s="22">
        <v>28700</v>
      </c>
    </row>
    <row r="222" spans="1:2" x14ac:dyDescent="0.3">
      <c r="A222" s="54" t="s">
        <v>648</v>
      </c>
      <c r="B222" s="22">
        <v>198</v>
      </c>
    </row>
    <row r="223" spans="1:2" x14ac:dyDescent="0.3">
      <c r="A223" s="54" t="s">
        <v>925</v>
      </c>
      <c r="B223" s="22">
        <v>799.72</v>
      </c>
    </row>
    <row r="224" spans="1:2" x14ac:dyDescent="0.3">
      <c r="A224" s="54" t="s">
        <v>354</v>
      </c>
      <c r="B224" s="22">
        <v>22312.25</v>
      </c>
    </row>
    <row r="225" spans="1:2" x14ac:dyDescent="0.3">
      <c r="A225" s="54" t="s">
        <v>395</v>
      </c>
      <c r="B225" s="22">
        <v>1958</v>
      </c>
    </row>
    <row r="226" spans="1:2" x14ac:dyDescent="0.3">
      <c r="A226" s="54" t="s">
        <v>725</v>
      </c>
      <c r="B226" s="22">
        <v>261.39999999999998</v>
      </c>
    </row>
    <row r="227" spans="1:2" x14ac:dyDescent="0.3">
      <c r="A227" s="54" t="s">
        <v>591</v>
      </c>
      <c r="B227" s="22">
        <v>311.39</v>
      </c>
    </row>
    <row r="228" spans="1:2" x14ac:dyDescent="0.3">
      <c r="A228" s="54" t="s">
        <v>726</v>
      </c>
      <c r="B228" s="22">
        <v>2240</v>
      </c>
    </row>
    <row r="229" spans="1:2" x14ac:dyDescent="0.3">
      <c r="A229" s="54" t="s">
        <v>727</v>
      </c>
      <c r="B229" s="22">
        <v>1450</v>
      </c>
    </row>
    <row r="230" spans="1:2" x14ac:dyDescent="0.3">
      <c r="A230" s="54" t="s">
        <v>924</v>
      </c>
      <c r="B230" s="22">
        <v>2946.65</v>
      </c>
    </row>
    <row r="231" spans="1:2" x14ac:dyDescent="0.3">
      <c r="A231" s="54" t="s">
        <v>728</v>
      </c>
      <c r="B231" s="22">
        <v>350</v>
      </c>
    </row>
    <row r="232" spans="1:2" x14ac:dyDescent="0.3">
      <c r="A232" s="54" t="s">
        <v>729</v>
      </c>
      <c r="B232" s="22">
        <v>551.21</v>
      </c>
    </row>
    <row r="233" spans="1:2" x14ac:dyDescent="0.3">
      <c r="A233" s="54" t="s">
        <v>730</v>
      </c>
      <c r="B233" s="22">
        <v>57</v>
      </c>
    </row>
    <row r="234" spans="1:2" x14ac:dyDescent="0.3">
      <c r="A234" s="54" t="s">
        <v>731</v>
      </c>
      <c r="B234" s="22">
        <v>23524</v>
      </c>
    </row>
    <row r="235" spans="1:2" x14ac:dyDescent="0.3">
      <c r="A235" s="54" t="s">
        <v>732</v>
      </c>
      <c r="B235" s="22">
        <v>4726.5</v>
      </c>
    </row>
    <row r="236" spans="1:2" x14ac:dyDescent="0.3">
      <c r="A236" s="54" t="s">
        <v>923</v>
      </c>
      <c r="B236" s="22">
        <v>1344</v>
      </c>
    </row>
    <row r="237" spans="1:2" x14ac:dyDescent="0.3">
      <c r="A237" s="54" t="s">
        <v>396</v>
      </c>
      <c r="B237" s="22">
        <v>11360.79</v>
      </c>
    </row>
    <row r="238" spans="1:2" x14ac:dyDescent="0.3">
      <c r="A238" s="54" t="s">
        <v>366</v>
      </c>
      <c r="B238" s="22">
        <v>7497.28</v>
      </c>
    </row>
    <row r="239" spans="1:2" x14ac:dyDescent="0.3">
      <c r="A239" s="54" t="s">
        <v>649</v>
      </c>
      <c r="B239" s="22">
        <v>590</v>
      </c>
    </row>
    <row r="240" spans="1:2" x14ac:dyDescent="0.3">
      <c r="A240" s="54" t="s">
        <v>733</v>
      </c>
      <c r="B240" s="22">
        <v>3000</v>
      </c>
    </row>
    <row r="241" spans="1:2" x14ac:dyDescent="0.3">
      <c r="A241" s="54" t="s">
        <v>455</v>
      </c>
      <c r="B241" s="22">
        <v>1224.3499999999999</v>
      </c>
    </row>
    <row r="242" spans="1:2" x14ac:dyDescent="0.3">
      <c r="A242" s="54" t="s">
        <v>922</v>
      </c>
      <c r="B242" s="22">
        <v>2685</v>
      </c>
    </row>
    <row r="243" spans="1:2" x14ac:dyDescent="0.3">
      <c r="A243" s="54" t="s">
        <v>650</v>
      </c>
      <c r="B243" s="22">
        <v>10985.21</v>
      </c>
    </row>
    <row r="244" spans="1:2" x14ac:dyDescent="0.3">
      <c r="A244" s="54" t="s">
        <v>921</v>
      </c>
      <c r="B244" s="22">
        <v>2529.8000000000002</v>
      </c>
    </row>
    <row r="245" spans="1:2" x14ac:dyDescent="0.3">
      <c r="A245" s="54" t="s">
        <v>651</v>
      </c>
      <c r="B245" s="22">
        <v>19442.23</v>
      </c>
    </row>
    <row r="246" spans="1:2" x14ac:dyDescent="0.3">
      <c r="A246" s="54" t="s">
        <v>560</v>
      </c>
      <c r="B246" s="22">
        <v>2809</v>
      </c>
    </row>
    <row r="247" spans="1:2" x14ac:dyDescent="0.3">
      <c r="A247" s="54" t="s">
        <v>174</v>
      </c>
      <c r="B247" s="22">
        <v>15859.45</v>
      </c>
    </row>
    <row r="248" spans="1:2" x14ac:dyDescent="0.3">
      <c r="A248" s="54" t="s">
        <v>561</v>
      </c>
      <c r="B248" s="22">
        <v>56756</v>
      </c>
    </row>
    <row r="249" spans="1:2" x14ac:dyDescent="0.3">
      <c r="A249" s="54" t="s">
        <v>734</v>
      </c>
      <c r="B249" s="22">
        <v>1018</v>
      </c>
    </row>
    <row r="250" spans="1:2" x14ac:dyDescent="0.3">
      <c r="A250" s="54" t="s">
        <v>920</v>
      </c>
      <c r="B250" s="22">
        <v>729</v>
      </c>
    </row>
    <row r="251" spans="1:2" x14ac:dyDescent="0.3">
      <c r="A251" s="54" t="s">
        <v>348</v>
      </c>
      <c r="B251" s="22">
        <v>355</v>
      </c>
    </row>
    <row r="252" spans="1:2" x14ac:dyDescent="0.3">
      <c r="A252" s="54" t="s">
        <v>592</v>
      </c>
      <c r="B252" s="22">
        <v>464.86</v>
      </c>
    </row>
    <row r="253" spans="1:2" x14ac:dyDescent="0.3">
      <c r="A253" s="54" t="s">
        <v>919</v>
      </c>
      <c r="B253" s="22">
        <v>1300</v>
      </c>
    </row>
    <row r="254" spans="1:2" x14ac:dyDescent="0.3">
      <c r="A254" s="54" t="s">
        <v>918</v>
      </c>
      <c r="B254" s="22">
        <v>38000</v>
      </c>
    </row>
    <row r="255" spans="1:2" x14ac:dyDescent="0.3">
      <c r="A255" s="54" t="s">
        <v>497</v>
      </c>
      <c r="B255" s="22">
        <v>14258.18</v>
      </c>
    </row>
    <row r="256" spans="1:2" x14ac:dyDescent="0.3">
      <c r="A256" s="54" t="s">
        <v>652</v>
      </c>
      <c r="B256" s="22">
        <v>-1155.01</v>
      </c>
    </row>
    <row r="257" spans="1:2" x14ac:dyDescent="0.3">
      <c r="A257" s="54" t="s">
        <v>388</v>
      </c>
      <c r="B257" s="22">
        <v>309.56</v>
      </c>
    </row>
    <row r="258" spans="1:2" x14ac:dyDescent="0.3">
      <c r="A258" s="54" t="s">
        <v>427</v>
      </c>
      <c r="B258" s="22">
        <v>866.1</v>
      </c>
    </row>
    <row r="259" spans="1:2" x14ac:dyDescent="0.3">
      <c r="A259" s="54" t="s">
        <v>593</v>
      </c>
      <c r="B259" s="22">
        <v>15410</v>
      </c>
    </row>
    <row r="260" spans="1:2" x14ac:dyDescent="0.3">
      <c r="A260" s="54" t="s">
        <v>428</v>
      </c>
      <c r="B260" s="22">
        <v>1765</v>
      </c>
    </row>
    <row r="261" spans="1:2" x14ac:dyDescent="0.3">
      <c r="A261" s="54" t="s">
        <v>528</v>
      </c>
      <c r="B261" s="22">
        <v>9649.5</v>
      </c>
    </row>
    <row r="262" spans="1:2" x14ac:dyDescent="0.3">
      <c r="A262" s="54" t="s">
        <v>735</v>
      </c>
      <c r="B262" s="22">
        <v>2374.62</v>
      </c>
    </row>
    <row r="263" spans="1:2" x14ac:dyDescent="0.3">
      <c r="A263" s="54" t="s">
        <v>736</v>
      </c>
      <c r="B263" s="22">
        <v>145</v>
      </c>
    </row>
    <row r="264" spans="1:2" x14ac:dyDescent="0.3">
      <c r="A264" s="54" t="s">
        <v>917</v>
      </c>
      <c r="B264" s="22">
        <v>511.25</v>
      </c>
    </row>
    <row r="265" spans="1:2" x14ac:dyDescent="0.3">
      <c r="A265" s="54" t="s">
        <v>916</v>
      </c>
      <c r="B265" s="22">
        <v>1551.9</v>
      </c>
    </row>
    <row r="266" spans="1:2" x14ac:dyDescent="0.3">
      <c r="A266" s="54" t="s">
        <v>737</v>
      </c>
      <c r="B266" s="22">
        <v>70</v>
      </c>
    </row>
    <row r="267" spans="1:2" x14ac:dyDescent="0.3">
      <c r="A267" s="54" t="s">
        <v>738</v>
      </c>
      <c r="B267" s="22">
        <v>5768</v>
      </c>
    </row>
    <row r="268" spans="1:2" x14ac:dyDescent="0.3">
      <c r="A268" s="54" t="s">
        <v>915</v>
      </c>
      <c r="B268" s="22">
        <v>9328.11</v>
      </c>
    </row>
    <row r="269" spans="1:2" x14ac:dyDescent="0.3">
      <c r="A269" s="54" t="s">
        <v>739</v>
      </c>
      <c r="B269" s="22">
        <v>11700</v>
      </c>
    </row>
    <row r="270" spans="1:2" x14ac:dyDescent="0.3">
      <c r="A270" s="54" t="s">
        <v>740</v>
      </c>
      <c r="B270" s="22">
        <v>2453</v>
      </c>
    </row>
    <row r="271" spans="1:2" x14ac:dyDescent="0.3">
      <c r="A271" s="54" t="s">
        <v>741</v>
      </c>
      <c r="B271" s="22">
        <v>79.739999999999995</v>
      </c>
    </row>
    <row r="272" spans="1:2" x14ac:dyDescent="0.3">
      <c r="A272" s="54" t="s">
        <v>742</v>
      </c>
      <c r="B272" s="22">
        <v>34466.76</v>
      </c>
    </row>
    <row r="273" spans="1:2" x14ac:dyDescent="0.3">
      <c r="A273" s="54" t="s">
        <v>594</v>
      </c>
      <c r="B273" s="22">
        <v>41.51</v>
      </c>
    </row>
    <row r="274" spans="1:2" x14ac:dyDescent="0.3">
      <c r="A274" s="54" t="s">
        <v>429</v>
      </c>
      <c r="B274" s="22">
        <v>11459.35</v>
      </c>
    </row>
    <row r="275" spans="1:2" x14ac:dyDescent="0.3">
      <c r="A275" s="54" t="s">
        <v>743</v>
      </c>
      <c r="B275" s="22">
        <v>4602.68</v>
      </c>
    </row>
    <row r="276" spans="1:2" x14ac:dyDescent="0.3">
      <c r="A276" s="54" t="s">
        <v>448</v>
      </c>
      <c r="B276" s="22">
        <v>15.36</v>
      </c>
    </row>
    <row r="277" spans="1:2" x14ac:dyDescent="0.3">
      <c r="A277" s="54" t="s">
        <v>744</v>
      </c>
      <c r="B277" s="22">
        <v>193.92</v>
      </c>
    </row>
    <row r="278" spans="1:2" x14ac:dyDescent="0.3">
      <c r="A278" s="54" t="s">
        <v>653</v>
      </c>
      <c r="B278" s="22">
        <v>25000</v>
      </c>
    </row>
    <row r="279" spans="1:2" x14ac:dyDescent="0.3">
      <c r="A279" s="54" t="s">
        <v>914</v>
      </c>
      <c r="B279" s="22">
        <v>20000</v>
      </c>
    </row>
    <row r="280" spans="1:2" x14ac:dyDescent="0.3">
      <c r="A280" s="54" t="s">
        <v>745</v>
      </c>
      <c r="B280" s="22">
        <v>995</v>
      </c>
    </row>
    <row r="281" spans="1:2" x14ac:dyDescent="0.3">
      <c r="A281" s="54" t="s">
        <v>498</v>
      </c>
      <c r="B281" s="22">
        <v>1769.49</v>
      </c>
    </row>
    <row r="282" spans="1:2" x14ac:dyDescent="0.3">
      <c r="A282" s="54" t="s">
        <v>595</v>
      </c>
      <c r="B282" s="22">
        <v>14200</v>
      </c>
    </row>
    <row r="283" spans="1:2" x14ac:dyDescent="0.3">
      <c r="A283" s="54" t="s">
        <v>472</v>
      </c>
      <c r="B283" s="22">
        <v>9017.14</v>
      </c>
    </row>
    <row r="284" spans="1:2" x14ac:dyDescent="0.3">
      <c r="A284" s="54" t="s">
        <v>562</v>
      </c>
      <c r="B284" s="22">
        <v>15210</v>
      </c>
    </row>
    <row r="285" spans="1:2" x14ac:dyDescent="0.3">
      <c r="A285" s="54" t="s">
        <v>746</v>
      </c>
      <c r="B285" s="22">
        <v>2460</v>
      </c>
    </row>
    <row r="286" spans="1:2" x14ac:dyDescent="0.3">
      <c r="A286" s="54" t="s">
        <v>747</v>
      </c>
      <c r="B286" s="22">
        <v>1947</v>
      </c>
    </row>
    <row r="287" spans="1:2" x14ac:dyDescent="0.3">
      <c r="A287" s="54" t="s">
        <v>529</v>
      </c>
      <c r="B287" s="22">
        <v>5860</v>
      </c>
    </row>
    <row r="288" spans="1:2" x14ac:dyDescent="0.3">
      <c r="A288" s="54" t="s">
        <v>530</v>
      </c>
      <c r="B288" s="22">
        <v>3725</v>
      </c>
    </row>
    <row r="289" spans="1:2" x14ac:dyDescent="0.3">
      <c r="A289" s="54" t="s">
        <v>748</v>
      </c>
      <c r="B289" s="22">
        <v>96.83</v>
      </c>
    </row>
    <row r="290" spans="1:2" x14ac:dyDescent="0.3">
      <c r="A290" s="54" t="s">
        <v>596</v>
      </c>
      <c r="B290" s="22">
        <v>645</v>
      </c>
    </row>
    <row r="291" spans="1:2" x14ac:dyDescent="0.3">
      <c r="A291" s="54" t="s">
        <v>913</v>
      </c>
      <c r="B291" s="22">
        <v>1790.66</v>
      </c>
    </row>
    <row r="292" spans="1:2" x14ac:dyDescent="0.3">
      <c r="A292" s="54" t="s">
        <v>749</v>
      </c>
      <c r="B292" s="22">
        <v>26417.01</v>
      </c>
    </row>
    <row r="293" spans="1:2" x14ac:dyDescent="0.3">
      <c r="A293" s="54" t="s">
        <v>750</v>
      </c>
      <c r="B293" s="22">
        <v>23027.200000000001</v>
      </c>
    </row>
    <row r="294" spans="1:2" x14ac:dyDescent="0.3">
      <c r="A294" s="54" t="s">
        <v>912</v>
      </c>
      <c r="B294" s="22">
        <v>1012.01</v>
      </c>
    </row>
    <row r="295" spans="1:2" x14ac:dyDescent="0.3">
      <c r="A295" s="54" t="s">
        <v>751</v>
      </c>
      <c r="B295" s="22">
        <v>700</v>
      </c>
    </row>
    <row r="296" spans="1:2" x14ac:dyDescent="0.3">
      <c r="A296" s="54" t="s">
        <v>911</v>
      </c>
      <c r="B296" s="22">
        <v>1328.05</v>
      </c>
    </row>
    <row r="297" spans="1:2" x14ac:dyDescent="0.3">
      <c r="A297" s="54" t="s">
        <v>397</v>
      </c>
      <c r="B297" s="22">
        <v>9177.2099999999991</v>
      </c>
    </row>
    <row r="298" spans="1:2" x14ac:dyDescent="0.3">
      <c r="A298" s="54" t="s">
        <v>910</v>
      </c>
      <c r="B298" s="22">
        <v>367.64</v>
      </c>
    </row>
    <row r="299" spans="1:2" x14ac:dyDescent="0.3">
      <c r="A299" s="54" t="s">
        <v>909</v>
      </c>
      <c r="B299" s="22">
        <v>1038.5</v>
      </c>
    </row>
    <row r="300" spans="1:2" x14ac:dyDescent="0.3">
      <c r="A300" s="54" t="s">
        <v>752</v>
      </c>
      <c r="B300" s="22">
        <v>75</v>
      </c>
    </row>
    <row r="301" spans="1:2" x14ac:dyDescent="0.3">
      <c r="A301" s="54" t="s">
        <v>908</v>
      </c>
      <c r="B301" s="22">
        <v>1000</v>
      </c>
    </row>
    <row r="302" spans="1:2" x14ac:dyDescent="0.3">
      <c r="A302" s="54" t="s">
        <v>753</v>
      </c>
      <c r="B302" s="22">
        <v>19395.12</v>
      </c>
    </row>
    <row r="303" spans="1:2" x14ac:dyDescent="0.3">
      <c r="A303" s="54" t="s">
        <v>907</v>
      </c>
      <c r="B303" s="22">
        <v>500</v>
      </c>
    </row>
    <row r="304" spans="1:2" x14ac:dyDescent="0.3">
      <c r="A304" s="54" t="s">
        <v>352</v>
      </c>
      <c r="B304" s="22">
        <v>16229.46</v>
      </c>
    </row>
    <row r="305" spans="1:2" x14ac:dyDescent="0.3">
      <c r="A305" s="54" t="s">
        <v>906</v>
      </c>
      <c r="B305" s="22">
        <v>158.80000000000001</v>
      </c>
    </row>
    <row r="306" spans="1:2" x14ac:dyDescent="0.3">
      <c r="A306" s="54" t="s">
        <v>597</v>
      </c>
      <c r="B306" s="22">
        <v>317.89999999999998</v>
      </c>
    </row>
    <row r="307" spans="1:2" x14ac:dyDescent="0.3">
      <c r="A307" s="54" t="s">
        <v>598</v>
      </c>
      <c r="B307" s="22">
        <v>20644</v>
      </c>
    </row>
    <row r="308" spans="1:2" x14ac:dyDescent="0.3">
      <c r="A308" s="54" t="s">
        <v>365</v>
      </c>
      <c r="B308" s="22">
        <v>529.28</v>
      </c>
    </row>
    <row r="309" spans="1:2" x14ac:dyDescent="0.3">
      <c r="A309" s="54" t="s">
        <v>754</v>
      </c>
      <c r="B309" s="22">
        <v>12630</v>
      </c>
    </row>
    <row r="310" spans="1:2" x14ac:dyDescent="0.3">
      <c r="A310" s="54" t="s">
        <v>599</v>
      </c>
      <c r="B310" s="22">
        <v>450</v>
      </c>
    </row>
    <row r="311" spans="1:2" x14ac:dyDescent="0.3">
      <c r="A311" s="54" t="s">
        <v>473</v>
      </c>
      <c r="B311" s="22">
        <v>107</v>
      </c>
    </row>
    <row r="312" spans="1:2" x14ac:dyDescent="0.3">
      <c r="A312" s="54" t="s">
        <v>600</v>
      </c>
      <c r="B312" s="22">
        <v>21041.72</v>
      </c>
    </row>
    <row r="313" spans="1:2" x14ac:dyDescent="0.3">
      <c r="A313" s="54" t="s">
        <v>351</v>
      </c>
      <c r="B313" s="22">
        <v>21024.7</v>
      </c>
    </row>
    <row r="314" spans="1:2" x14ac:dyDescent="0.3">
      <c r="A314" s="54" t="s">
        <v>755</v>
      </c>
      <c r="B314" s="22">
        <v>343</v>
      </c>
    </row>
    <row r="315" spans="1:2" x14ac:dyDescent="0.3">
      <c r="A315" s="54" t="s">
        <v>905</v>
      </c>
      <c r="B315" s="22">
        <v>595</v>
      </c>
    </row>
    <row r="316" spans="1:2" x14ac:dyDescent="0.3">
      <c r="A316" s="54" t="s">
        <v>601</v>
      </c>
      <c r="B316" s="22">
        <v>52899.86</v>
      </c>
    </row>
    <row r="317" spans="1:2" x14ac:dyDescent="0.3">
      <c r="A317" s="54" t="s">
        <v>756</v>
      </c>
      <c r="B317" s="22">
        <v>1502.4</v>
      </c>
    </row>
    <row r="318" spans="1:2" x14ac:dyDescent="0.3">
      <c r="A318" s="54" t="s">
        <v>602</v>
      </c>
      <c r="B318" s="22">
        <v>3963.8</v>
      </c>
    </row>
    <row r="319" spans="1:2" x14ac:dyDescent="0.3">
      <c r="A319" s="54" t="s">
        <v>904</v>
      </c>
      <c r="B319" s="22">
        <v>7969.62</v>
      </c>
    </row>
    <row r="320" spans="1:2" x14ac:dyDescent="0.3">
      <c r="A320" s="54" t="s">
        <v>398</v>
      </c>
      <c r="B320" s="22">
        <v>378.5</v>
      </c>
    </row>
    <row r="321" spans="1:2" x14ac:dyDescent="0.3">
      <c r="A321" s="54" t="s">
        <v>757</v>
      </c>
      <c r="B321" s="22">
        <v>728.86</v>
      </c>
    </row>
    <row r="322" spans="1:2" x14ac:dyDescent="0.3">
      <c r="A322" s="54" t="s">
        <v>457</v>
      </c>
      <c r="B322" s="22">
        <v>2422.84</v>
      </c>
    </row>
    <row r="323" spans="1:2" x14ac:dyDescent="0.3">
      <c r="A323" s="54" t="s">
        <v>364</v>
      </c>
      <c r="B323" s="22">
        <v>20174.150000000001</v>
      </c>
    </row>
    <row r="324" spans="1:2" x14ac:dyDescent="0.3">
      <c r="A324" s="54" t="s">
        <v>758</v>
      </c>
      <c r="B324" s="22">
        <v>25232.73</v>
      </c>
    </row>
    <row r="325" spans="1:2" x14ac:dyDescent="0.3">
      <c r="A325" s="54" t="s">
        <v>531</v>
      </c>
      <c r="B325" s="22">
        <v>2422.5</v>
      </c>
    </row>
    <row r="326" spans="1:2" x14ac:dyDescent="0.3">
      <c r="A326" s="54" t="s">
        <v>759</v>
      </c>
      <c r="B326" s="22">
        <v>555</v>
      </c>
    </row>
    <row r="327" spans="1:2" x14ac:dyDescent="0.3">
      <c r="A327" s="54" t="s">
        <v>532</v>
      </c>
      <c r="B327" s="22">
        <v>1440777</v>
      </c>
    </row>
    <row r="328" spans="1:2" x14ac:dyDescent="0.3">
      <c r="A328" s="54" t="s">
        <v>760</v>
      </c>
      <c r="B328" s="22">
        <v>58200</v>
      </c>
    </row>
    <row r="329" spans="1:2" x14ac:dyDescent="0.3">
      <c r="A329" s="54" t="s">
        <v>903</v>
      </c>
      <c r="B329" s="22">
        <v>3014.19</v>
      </c>
    </row>
    <row r="330" spans="1:2" x14ac:dyDescent="0.3">
      <c r="A330" s="54" t="s">
        <v>430</v>
      </c>
      <c r="B330" s="22">
        <v>3316.7</v>
      </c>
    </row>
    <row r="331" spans="1:2" x14ac:dyDescent="0.3">
      <c r="A331" s="54" t="s">
        <v>761</v>
      </c>
      <c r="B331" s="22">
        <v>887.95</v>
      </c>
    </row>
    <row r="332" spans="1:2" x14ac:dyDescent="0.3">
      <c r="A332" s="54" t="s">
        <v>363</v>
      </c>
      <c r="B332" s="22">
        <v>2245.21</v>
      </c>
    </row>
    <row r="333" spans="1:2" x14ac:dyDescent="0.3">
      <c r="A333" s="54" t="s">
        <v>762</v>
      </c>
      <c r="B333" s="22">
        <v>30008.38</v>
      </c>
    </row>
    <row r="334" spans="1:2" x14ac:dyDescent="0.3">
      <c r="A334" s="54" t="s">
        <v>603</v>
      </c>
      <c r="B334" s="22">
        <v>11500</v>
      </c>
    </row>
    <row r="335" spans="1:2" x14ac:dyDescent="0.3">
      <c r="A335" s="54" t="s">
        <v>763</v>
      </c>
      <c r="B335" s="22">
        <v>1166.1199999999999</v>
      </c>
    </row>
    <row r="336" spans="1:2" x14ac:dyDescent="0.3">
      <c r="A336" s="54" t="s">
        <v>764</v>
      </c>
      <c r="B336" s="22">
        <v>5624.63</v>
      </c>
    </row>
    <row r="337" spans="1:2" x14ac:dyDescent="0.3">
      <c r="A337" s="54" t="s">
        <v>765</v>
      </c>
      <c r="B337" s="22">
        <v>3000</v>
      </c>
    </row>
    <row r="338" spans="1:2" x14ac:dyDescent="0.3">
      <c r="A338" s="54" t="s">
        <v>766</v>
      </c>
      <c r="B338" s="22">
        <v>200</v>
      </c>
    </row>
    <row r="339" spans="1:2" x14ac:dyDescent="0.3">
      <c r="A339" s="54" t="s">
        <v>431</v>
      </c>
      <c r="B339" s="22">
        <v>8250</v>
      </c>
    </row>
    <row r="340" spans="1:2" x14ac:dyDescent="0.3">
      <c r="A340" s="54" t="s">
        <v>399</v>
      </c>
      <c r="B340" s="22">
        <v>203.6</v>
      </c>
    </row>
    <row r="341" spans="1:2" x14ac:dyDescent="0.3">
      <c r="A341" s="54" t="s">
        <v>767</v>
      </c>
      <c r="B341" s="22">
        <v>10893.6</v>
      </c>
    </row>
    <row r="342" spans="1:2" x14ac:dyDescent="0.3">
      <c r="A342" s="54" t="s">
        <v>563</v>
      </c>
      <c r="B342" s="22">
        <v>5500</v>
      </c>
    </row>
    <row r="343" spans="1:2" x14ac:dyDescent="0.3">
      <c r="A343" s="54" t="s">
        <v>768</v>
      </c>
      <c r="B343" s="22">
        <v>415</v>
      </c>
    </row>
    <row r="344" spans="1:2" x14ac:dyDescent="0.3">
      <c r="A344" s="54" t="s">
        <v>769</v>
      </c>
      <c r="B344" s="22">
        <v>5499</v>
      </c>
    </row>
    <row r="345" spans="1:2" x14ac:dyDescent="0.3">
      <c r="A345" s="54" t="s">
        <v>770</v>
      </c>
      <c r="B345" s="22">
        <v>1211.7</v>
      </c>
    </row>
    <row r="346" spans="1:2" x14ac:dyDescent="0.3">
      <c r="A346" s="54" t="s">
        <v>902</v>
      </c>
      <c r="B346" s="22">
        <v>15000</v>
      </c>
    </row>
    <row r="347" spans="1:2" x14ac:dyDescent="0.3">
      <c r="A347" s="54" t="s">
        <v>474</v>
      </c>
      <c r="B347" s="22">
        <v>7493.67</v>
      </c>
    </row>
    <row r="348" spans="1:2" x14ac:dyDescent="0.3">
      <c r="A348" s="54" t="s">
        <v>350</v>
      </c>
      <c r="B348" s="22">
        <v>6121.59</v>
      </c>
    </row>
    <row r="349" spans="1:2" x14ac:dyDescent="0.3">
      <c r="A349" s="54" t="s">
        <v>901</v>
      </c>
      <c r="B349" s="22">
        <v>2200</v>
      </c>
    </row>
    <row r="350" spans="1:2" x14ac:dyDescent="0.3">
      <c r="A350" s="54" t="s">
        <v>400</v>
      </c>
      <c r="B350" s="22">
        <v>60</v>
      </c>
    </row>
    <row r="351" spans="1:2" x14ac:dyDescent="0.3">
      <c r="A351" s="54" t="s">
        <v>475</v>
      </c>
      <c r="B351" s="22">
        <v>80755.149999999994</v>
      </c>
    </row>
    <row r="352" spans="1:2" x14ac:dyDescent="0.3">
      <c r="A352" s="54" t="s">
        <v>771</v>
      </c>
      <c r="B352" s="22">
        <v>944.04</v>
      </c>
    </row>
    <row r="353" spans="1:2" x14ac:dyDescent="0.3">
      <c r="A353" s="54" t="s">
        <v>458</v>
      </c>
      <c r="B353" s="22">
        <v>2500</v>
      </c>
    </row>
    <row r="354" spans="1:2" x14ac:dyDescent="0.3">
      <c r="A354" s="54" t="s">
        <v>604</v>
      </c>
      <c r="B354" s="22">
        <v>12000</v>
      </c>
    </row>
    <row r="355" spans="1:2" x14ac:dyDescent="0.3">
      <c r="A355" s="54" t="s">
        <v>900</v>
      </c>
      <c r="B355" s="22">
        <v>100</v>
      </c>
    </row>
    <row r="356" spans="1:2" x14ac:dyDescent="0.3">
      <c r="A356" s="54" t="s">
        <v>899</v>
      </c>
      <c r="B356" s="22">
        <v>224.84</v>
      </c>
    </row>
    <row r="357" spans="1:2" x14ac:dyDescent="0.3">
      <c r="A357" s="54" t="s">
        <v>654</v>
      </c>
      <c r="B357" s="22">
        <v>12250</v>
      </c>
    </row>
    <row r="358" spans="1:2" x14ac:dyDescent="0.3">
      <c r="A358" s="54" t="s">
        <v>499</v>
      </c>
      <c r="B358" s="22">
        <v>1466.22</v>
      </c>
    </row>
    <row r="359" spans="1:2" x14ac:dyDescent="0.3">
      <c r="A359" s="54" t="s">
        <v>401</v>
      </c>
      <c r="B359" s="22">
        <v>44.72</v>
      </c>
    </row>
    <row r="360" spans="1:2" x14ac:dyDescent="0.3">
      <c r="A360" s="54" t="s">
        <v>357</v>
      </c>
      <c r="B360" s="22">
        <v>14930.88</v>
      </c>
    </row>
    <row r="361" spans="1:2" x14ac:dyDescent="0.3">
      <c r="A361" s="54" t="s">
        <v>898</v>
      </c>
      <c r="B361" s="22">
        <v>3839.74</v>
      </c>
    </row>
    <row r="362" spans="1:2" x14ac:dyDescent="0.3">
      <c r="A362" s="54" t="s">
        <v>605</v>
      </c>
      <c r="B362" s="22">
        <v>64.27</v>
      </c>
    </row>
    <row r="363" spans="1:2" x14ac:dyDescent="0.3">
      <c r="A363" s="54" t="s">
        <v>606</v>
      </c>
      <c r="B363" s="22">
        <v>634.79999999999995</v>
      </c>
    </row>
    <row r="364" spans="1:2" x14ac:dyDescent="0.3">
      <c r="A364" s="54" t="s">
        <v>362</v>
      </c>
      <c r="B364" s="22">
        <v>17321.05</v>
      </c>
    </row>
    <row r="365" spans="1:2" x14ac:dyDescent="0.3">
      <c r="A365" s="54" t="s">
        <v>897</v>
      </c>
      <c r="B365" s="22">
        <v>319.75</v>
      </c>
    </row>
    <row r="366" spans="1:2" x14ac:dyDescent="0.3">
      <c r="A366" s="54" t="s">
        <v>476</v>
      </c>
      <c r="B366" s="22">
        <v>5759.7</v>
      </c>
    </row>
    <row r="367" spans="1:2" x14ac:dyDescent="0.3">
      <c r="A367" s="54" t="s">
        <v>607</v>
      </c>
      <c r="B367" s="22">
        <v>174.22</v>
      </c>
    </row>
    <row r="368" spans="1:2" x14ac:dyDescent="0.3">
      <c r="A368" s="54" t="s">
        <v>772</v>
      </c>
      <c r="B368" s="22">
        <v>5000</v>
      </c>
    </row>
    <row r="369" spans="1:2" x14ac:dyDescent="0.3">
      <c r="A369" s="54" t="s">
        <v>608</v>
      </c>
      <c r="B369" s="22">
        <v>19000</v>
      </c>
    </row>
    <row r="370" spans="1:2" x14ac:dyDescent="0.3">
      <c r="A370" s="54" t="s">
        <v>459</v>
      </c>
      <c r="B370" s="22">
        <v>1497</v>
      </c>
    </row>
    <row r="371" spans="1:2" x14ac:dyDescent="0.3">
      <c r="A371" s="54" t="s">
        <v>773</v>
      </c>
      <c r="B371" s="22">
        <v>318.5</v>
      </c>
    </row>
    <row r="372" spans="1:2" x14ac:dyDescent="0.3">
      <c r="A372" s="54" t="s">
        <v>896</v>
      </c>
      <c r="B372" s="22">
        <v>1026.72</v>
      </c>
    </row>
    <row r="373" spans="1:2" x14ac:dyDescent="0.3">
      <c r="A373" s="54" t="s">
        <v>774</v>
      </c>
      <c r="B373" s="22">
        <v>150</v>
      </c>
    </row>
    <row r="374" spans="1:2" x14ac:dyDescent="0.3">
      <c r="A374" s="54" t="s">
        <v>775</v>
      </c>
      <c r="B374" s="22">
        <v>590</v>
      </c>
    </row>
    <row r="375" spans="1:2" x14ac:dyDescent="0.3">
      <c r="A375" s="54" t="s">
        <v>776</v>
      </c>
      <c r="B375" s="22">
        <v>595</v>
      </c>
    </row>
    <row r="376" spans="1:2" x14ac:dyDescent="0.3">
      <c r="A376" s="54" t="s">
        <v>609</v>
      </c>
      <c r="B376" s="22">
        <v>17271.5</v>
      </c>
    </row>
    <row r="377" spans="1:2" x14ac:dyDescent="0.3">
      <c r="A377" s="54" t="s">
        <v>777</v>
      </c>
      <c r="B377" s="22">
        <v>13600</v>
      </c>
    </row>
    <row r="378" spans="1:2" x14ac:dyDescent="0.3">
      <c r="A378" s="54" t="s">
        <v>610</v>
      </c>
      <c r="B378" s="22">
        <v>1140</v>
      </c>
    </row>
    <row r="379" spans="1:2" x14ac:dyDescent="0.3">
      <c r="A379" s="54" t="s">
        <v>611</v>
      </c>
      <c r="B379" s="22">
        <v>19000</v>
      </c>
    </row>
    <row r="380" spans="1:2" x14ac:dyDescent="0.3">
      <c r="A380" s="54" t="s">
        <v>612</v>
      </c>
      <c r="B380" s="22">
        <v>2100</v>
      </c>
    </row>
    <row r="381" spans="1:2" x14ac:dyDescent="0.3">
      <c r="A381" s="54" t="s">
        <v>361</v>
      </c>
      <c r="B381" s="22">
        <v>7421.95</v>
      </c>
    </row>
    <row r="382" spans="1:2" x14ac:dyDescent="0.3">
      <c r="A382" s="54" t="s">
        <v>571</v>
      </c>
      <c r="B382" s="22">
        <v>89798.28</v>
      </c>
    </row>
    <row r="383" spans="1:2" x14ac:dyDescent="0.3">
      <c r="A383" s="54" t="s">
        <v>778</v>
      </c>
      <c r="B383" s="22">
        <v>5313.87</v>
      </c>
    </row>
    <row r="384" spans="1:2" x14ac:dyDescent="0.3">
      <c r="A384" s="54" t="s">
        <v>779</v>
      </c>
      <c r="B384" s="22">
        <v>19493.25</v>
      </c>
    </row>
    <row r="385" spans="1:2" x14ac:dyDescent="0.3">
      <c r="A385" s="54" t="s">
        <v>402</v>
      </c>
      <c r="B385" s="22">
        <v>37435.74</v>
      </c>
    </row>
    <row r="386" spans="1:2" x14ac:dyDescent="0.3">
      <c r="A386" s="54" t="s">
        <v>533</v>
      </c>
      <c r="B386" s="22">
        <v>18025.47</v>
      </c>
    </row>
    <row r="387" spans="1:2" x14ac:dyDescent="0.3">
      <c r="A387" s="54" t="s">
        <v>780</v>
      </c>
      <c r="B387" s="22">
        <v>82500</v>
      </c>
    </row>
    <row r="388" spans="1:2" x14ac:dyDescent="0.3">
      <c r="A388" s="54" t="s">
        <v>781</v>
      </c>
      <c r="B388" s="22">
        <v>7636</v>
      </c>
    </row>
    <row r="389" spans="1:2" x14ac:dyDescent="0.3">
      <c r="A389" s="54" t="s">
        <v>782</v>
      </c>
      <c r="B389" s="22">
        <v>9134</v>
      </c>
    </row>
    <row r="390" spans="1:2" x14ac:dyDescent="0.3">
      <c r="A390" s="54" t="s">
        <v>895</v>
      </c>
      <c r="B390" s="22">
        <v>54</v>
      </c>
    </row>
    <row r="391" spans="1:2" x14ac:dyDescent="0.3">
      <c r="A391" s="54" t="s">
        <v>783</v>
      </c>
      <c r="B391" s="22">
        <v>218500</v>
      </c>
    </row>
    <row r="392" spans="1:2" x14ac:dyDescent="0.3">
      <c r="A392" s="54" t="s">
        <v>564</v>
      </c>
      <c r="B392" s="22">
        <v>4590.7</v>
      </c>
    </row>
    <row r="393" spans="1:2" x14ac:dyDescent="0.3">
      <c r="A393" s="54" t="s">
        <v>403</v>
      </c>
      <c r="B393" s="22">
        <v>10381.709999999999</v>
      </c>
    </row>
    <row r="394" spans="1:2" x14ac:dyDescent="0.3">
      <c r="A394" s="54" t="s">
        <v>613</v>
      </c>
      <c r="B394" s="22">
        <v>19055</v>
      </c>
    </row>
    <row r="395" spans="1:2" x14ac:dyDescent="0.3">
      <c r="A395" s="54" t="s">
        <v>432</v>
      </c>
      <c r="B395" s="22">
        <v>258</v>
      </c>
    </row>
    <row r="396" spans="1:2" x14ac:dyDescent="0.3">
      <c r="A396" s="54" t="s">
        <v>784</v>
      </c>
      <c r="B396" s="22">
        <v>32065</v>
      </c>
    </row>
    <row r="397" spans="1:2" x14ac:dyDescent="0.3">
      <c r="A397" s="54" t="s">
        <v>655</v>
      </c>
      <c r="B397" s="22">
        <v>850</v>
      </c>
    </row>
    <row r="398" spans="1:2" x14ac:dyDescent="0.3">
      <c r="A398" s="54" t="s">
        <v>785</v>
      </c>
      <c r="B398" s="22">
        <v>2441.71</v>
      </c>
    </row>
    <row r="399" spans="1:2" x14ac:dyDescent="0.3">
      <c r="A399" s="54" t="s">
        <v>614</v>
      </c>
      <c r="B399" s="22">
        <v>701.7</v>
      </c>
    </row>
    <row r="400" spans="1:2" x14ac:dyDescent="0.3">
      <c r="A400" s="54" t="s">
        <v>656</v>
      </c>
      <c r="B400" s="22">
        <v>18900</v>
      </c>
    </row>
    <row r="401" spans="1:2" x14ac:dyDescent="0.3">
      <c r="A401" s="54" t="s">
        <v>657</v>
      </c>
      <c r="B401" s="22">
        <v>17035.5</v>
      </c>
    </row>
    <row r="402" spans="1:2" x14ac:dyDescent="0.3">
      <c r="A402" s="54" t="s">
        <v>786</v>
      </c>
      <c r="B402" s="22">
        <v>1232</v>
      </c>
    </row>
    <row r="403" spans="1:2" x14ac:dyDescent="0.3">
      <c r="A403" s="54" t="s">
        <v>787</v>
      </c>
      <c r="B403" s="22">
        <v>5658</v>
      </c>
    </row>
    <row r="404" spans="1:2" x14ac:dyDescent="0.3">
      <c r="A404" s="54" t="s">
        <v>788</v>
      </c>
      <c r="B404" s="22">
        <v>1500</v>
      </c>
    </row>
    <row r="405" spans="1:2" x14ac:dyDescent="0.3">
      <c r="A405" s="54" t="s">
        <v>500</v>
      </c>
      <c r="B405" s="22">
        <v>319</v>
      </c>
    </row>
    <row r="406" spans="1:2" x14ac:dyDescent="0.3">
      <c r="A406" s="54" t="s">
        <v>789</v>
      </c>
      <c r="B406" s="22">
        <v>500.52</v>
      </c>
    </row>
    <row r="407" spans="1:2" x14ac:dyDescent="0.3">
      <c r="A407" s="54" t="s">
        <v>477</v>
      </c>
      <c r="B407" s="22">
        <v>34.950000000000003</v>
      </c>
    </row>
    <row r="408" spans="1:2" x14ac:dyDescent="0.3">
      <c r="A408" s="54" t="s">
        <v>790</v>
      </c>
      <c r="B408" s="22">
        <v>500</v>
      </c>
    </row>
    <row r="409" spans="1:2" x14ac:dyDescent="0.3">
      <c r="A409" s="54" t="s">
        <v>791</v>
      </c>
      <c r="B409" s="22">
        <v>7739.2</v>
      </c>
    </row>
    <row r="410" spans="1:2" x14ac:dyDescent="0.3">
      <c r="A410" s="54" t="s">
        <v>615</v>
      </c>
      <c r="B410" s="22">
        <v>125634.33</v>
      </c>
    </row>
    <row r="411" spans="1:2" x14ac:dyDescent="0.3">
      <c r="A411" s="54" t="s">
        <v>616</v>
      </c>
      <c r="B411" s="22">
        <v>4087.6</v>
      </c>
    </row>
    <row r="412" spans="1:2" x14ac:dyDescent="0.3">
      <c r="A412" s="54" t="s">
        <v>894</v>
      </c>
      <c r="B412" s="22">
        <v>41230</v>
      </c>
    </row>
    <row r="413" spans="1:2" x14ac:dyDescent="0.3">
      <c r="A413" s="54" t="s">
        <v>617</v>
      </c>
      <c r="B413" s="22">
        <v>9575</v>
      </c>
    </row>
    <row r="414" spans="1:2" x14ac:dyDescent="0.3">
      <c r="A414" s="54" t="s">
        <v>404</v>
      </c>
      <c r="B414" s="22">
        <v>36571.79</v>
      </c>
    </row>
    <row r="415" spans="1:2" x14ac:dyDescent="0.3">
      <c r="A415" s="54" t="s">
        <v>792</v>
      </c>
      <c r="B415" s="22">
        <v>194.15</v>
      </c>
    </row>
    <row r="416" spans="1:2" x14ac:dyDescent="0.3">
      <c r="A416" s="54" t="s">
        <v>893</v>
      </c>
      <c r="B416" s="22">
        <v>10710</v>
      </c>
    </row>
    <row r="417" spans="1:2" x14ac:dyDescent="0.3">
      <c r="A417" s="54" t="s">
        <v>793</v>
      </c>
      <c r="B417" s="22">
        <v>7617</v>
      </c>
    </row>
    <row r="418" spans="1:2" x14ac:dyDescent="0.3">
      <c r="A418" s="54" t="s">
        <v>892</v>
      </c>
      <c r="B418" s="22">
        <v>4583</v>
      </c>
    </row>
    <row r="419" spans="1:2" x14ac:dyDescent="0.3">
      <c r="A419" s="54" t="s">
        <v>891</v>
      </c>
      <c r="B419" s="22">
        <v>13369.72</v>
      </c>
    </row>
    <row r="420" spans="1:2" x14ac:dyDescent="0.3">
      <c r="A420" s="54" t="s">
        <v>794</v>
      </c>
      <c r="B420" s="22">
        <v>160</v>
      </c>
    </row>
    <row r="421" spans="1:2" x14ac:dyDescent="0.3">
      <c r="A421" s="54" t="s">
        <v>795</v>
      </c>
      <c r="B421" s="22">
        <v>2239.89</v>
      </c>
    </row>
    <row r="422" spans="1:2" x14ac:dyDescent="0.3">
      <c r="A422" s="54" t="s">
        <v>565</v>
      </c>
      <c r="B422" s="22">
        <v>55.75</v>
      </c>
    </row>
    <row r="423" spans="1:2" x14ac:dyDescent="0.3">
      <c r="A423" s="54" t="s">
        <v>618</v>
      </c>
      <c r="B423" s="22">
        <v>5000</v>
      </c>
    </row>
    <row r="424" spans="1:2" x14ac:dyDescent="0.3">
      <c r="A424" s="54" t="s">
        <v>566</v>
      </c>
      <c r="B424" s="22">
        <v>450</v>
      </c>
    </row>
    <row r="425" spans="1:2" x14ac:dyDescent="0.3">
      <c r="A425" s="54" t="s">
        <v>796</v>
      </c>
      <c r="B425" s="22">
        <v>1146.8</v>
      </c>
    </row>
    <row r="426" spans="1:2" x14ac:dyDescent="0.3">
      <c r="A426" s="54" t="s">
        <v>567</v>
      </c>
      <c r="B426" s="22">
        <v>2800</v>
      </c>
    </row>
    <row r="427" spans="1:2" x14ac:dyDescent="0.3">
      <c r="A427" s="54" t="s">
        <v>534</v>
      </c>
      <c r="B427" s="22">
        <v>1975</v>
      </c>
    </row>
    <row r="428" spans="1:2" x14ac:dyDescent="0.3">
      <c r="A428" s="54" t="s">
        <v>446</v>
      </c>
      <c r="B428" s="22">
        <v>40000</v>
      </c>
    </row>
    <row r="429" spans="1:2" x14ac:dyDescent="0.3">
      <c r="A429" s="54" t="s">
        <v>568</v>
      </c>
      <c r="B429" s="22">
        <v>19368.830000000002</v>
      </c>
    </row>
    <row r="430" spans="1:2" x14ac:dyDescent="0.3">
      <c r="A430" s="54" t="s">
        <v>797</v>
      </c>
      <c r="B430" s="22">
        <v>38.25</v>
      </c>
    </row>
    <row r="431" spans="1:2" x14ac:dyDescent="0.3">
      <c r="A431" s="54" t="s">
        <v>405</v>
      </c>
      <c r="B431" s="22">
        <v>2527.1</v>
      </c>
    </row>
    <row r="432" spans="1:2" x14ac:dyDescent="0.3">
      <c r="A432" s="54" t="s">
        <v>619</v>
      </c>
      <c r="B432" s="22">
        <v>24300</v>
      </c>
    </row>
    <row r="433" spans="1:2" x14ac:dyDescent="0.3">
      <c r="A433" s="54" t="s">
        <v>406</v>
      </c>
      <c r="B433" s="22">
        <v>11898.14</v>
      </c>
    </row>
    <row r="434" spans="1:2" x14ac:dyDescent="0.3">
      <c r="A434" s="54" t="s">
        <v>798</v>
      </c>
      <c r="B434" s="22">
        <v>25600</v>
      </c>
    </row>
    <row r="435" spans="1:2" x14ac:dyDescent="0.3">
      <c r="A435" s="54" t="s">
        <v>799</v>
      </c>
      <c r="B435" s="22">
        <v>17400</v>
      </c>
    </row>
    <row r="436" spans="1:2" x14ac:dyDescent="0.3">
      <c r="A436" s="54" t="s">
        <v>501</v>
      </c>
      <c r="B436" s="22">
        <v>62.1</v>
      </c>
    </row>
    <row r="437" spans="1:2" x14ac:dyDescent="0.3">
      <c r="A437" s="54" t="s">
        <v>658</v>
      </c>
      <c r="B437" s="22">
        <v>238.85</v>
      </c>
    </row>
    <row r="438" spans="1:2" x14ac:dyDescent="0.3">
      <c r="A438" s="54" t="s">
        <v>890</v>
      </c>
      <c r="B438" s="22">
        <v>49.4</v>
      </c>
    </row>
    <row r="439" spans="1:2" x14ac:dyDescent="0.3">
      <c r="A439" s="54" t="s">
        <v>889</v>
      </c>
      <c r="B439" s="22">
        <v>68.95</v>
      </c>
    </row>
    <row r="440" spans="1:2" x14ac:dyDescent="0.3">
      <c r="A440" s="54" t="s">
        <v>888</v>
      </c>
      <c r="B440" s="22">
        <v>800</v>
      </c>
    </row>
    <row r="441" spans="1:2" x14ac:dyDescent="0.3">
      <c r="A441" s="54" t="s">
        <v>620</v>
      </c>
      <c r="B441" s="22">
        <v>7420.2</v>
      </c>
    </row>
    <row r="442" spans="1:2" x14ac:dyDescent="0.3">
      <c r="A442" s="54" t="s">
        <v>887</v>
      </c>
      <c r="B442" s="22">
        <v>2539.4699999999998</v>
      </c>
    </row>
    <row r="443" spans="1:2" x14ac:dyDescent="0.3">
      <c r="A443" s="54" t="s">
        <v>886</v>
      </c>
      <c r="B443" s="22">
        <v>2690.7</v>
      </c>
    </row>
    <row r="444" spans="1:2" x14ac:dyDescent="0.3">
      <c r="A444" s="54" t="s">
        <v>800</v>
      </c>
      <c r="B444" s="22">
        <v>561.79999999999995</v>
      </c>
    </row>
    <row r="445" spans="1:2" x14ac:dyDescent="0.3">
      <c r="A445" s="54" t="s">
        <v>801</v>
      </c>
      <c r="B445" s="22">
        <v>1075</v>
      </c>
    </row>
    <row r="446" spans="1:2" x14ac:dyDescent="0.3">
      <c r="A446" s="54" t="s">
        <v>885</v>
      </c>
      <c r="B446" s="22">
        <v>217.14</v>
      </c>
    </row>
    <row r="447" spans="1:2" x14ac:dyDescent="0.3">
      <c r="A447" s="54" t="s">
        <v>884</v>
      </c>
      <c r="B447" s="22">
        <v>24000</v>
      </c>
    </row>
    <row r="448" spans="1:2" x14ac:dyDescent="0.3">
      <c r="A448" s="54" t="s">
        <v>360</v>
      </c>
      <c r="B448" s="22">
        <v>448.64</v>
      </c>
    </row>
    <row r="449" spans="1:2" x14ac:dyDescent="0.3">
      <c r="A449" s="54" t="s">
        <v>407</v>
      </c>
      <c r="B449" s="22">
        <v>15</v>
      </c>
    </row>
    <row r="450" spans="1:2" x14ac:dyDescent="0.3">
      <c r="A450" s="54" t="s">
        <v>883</v>
      </c>
      <c r="B450" s="22">
        <v>6000</v>
      </c>
    </row>
    <row r="451" spans="1:2" x14ac:dyDescent="0.3">
      <c r="A451" s="54" t="s">
        <v>433</v>
      </c>
      <c r="B451" s="22">
        <v>5575.28</v>
      </c>
    </row>
    <row r="452" spans="1:2" x14ac:dyDescent="0.3">
      <c r="A452" s="54" t="s">
        <v>359</v>
      </c>
      <c r="B452" s="22">
        <v>1573.2</v>
      </c>
    </row>
    <row r="453" spans="1:2" x14ac:dyDescent="0.3">
      <c r="A453" s="54" t="s">
        <v>802</v>
      </c>
      <c r="B453" s="22">
        <v>3770.48</v>
      </c>
    </row>
    <row r="454" spans="1:2" x14ac:dyDescent="0.3">
      <c r="A454" s="54" t="s">
        <v>882</v>
      </c>
      <c r="B454" s="22">
        <v>10762.66</v>
      </c>
    </row>
    <row r="455" spans="1:2" x14ac:dyDescent="0.3">
      <c r="A455" s="54" t="s">
        <v>803</v>
      </c>
      <c r="B455" s="22">
        <v>1190.25</v>
      </c>
    </row>
    <row r="456" spans="1:2" x14ac:dyDescent="0.3">
      <c r="A456" s="54" t="s">
        <v>881</v>
      </c>
      <c r="B456" s="22">
        <v>2023</v>
      </c>
    </row>
    <row r="457" spans="1:2" x14ac:dyDescent="0.3">
      <c r="A457" s="54" t="s">
        <v>502</v>
      </c>
      <c r="B457" s="22">
        <v>12655.46</v>
      </c>
    </row>
    <row r="458" spans="1:2" x14ac:dyDescent="0.3">
      <c r="A458" s="54" t="s">
        <v>804</v>
      </c>
      <c r="B458" s="22">
        <v>621.35</v>
      </c>
    </row>
    <row r="459" spans="1:2" x14ac:dyDescent="0.3">
      <c r="A459" s="54" t="s">
        <v>880</v>
      </c>
      <c r="B459" s="22">
        <v>962.13</v>
      </c>
    </row>
    <row r="460" spans="1:2" x14ac:dyDescent="0.3">
      <c r="A460" s="54" t="s">
        <v>879</v>
      </c>
      <c r="B460" s="22">
        <v>2080.13</v>
      </c>
    </row>
    <row r="461" spans="1:2" x14ac:dyDescent="0.3">
      <c r="A461" s="54" t="s">
        <v>805</v>
      </c>
      <c r="B461" s="22">
        <v>3900</v>
      </c>
    </row>
    <row r="462" spans="1:2" x14ac:dyDescent="0.3">
      <c r="A462" s="54" t="s">
        <v>349</v>
      </c>
      <c r="B462" s="22">
        <v>750</v>
      </c>
    </row>
    <row r="463" spans="1:2" x14ac:dyDescent="0.3">
      <c r="A463" s="54" t="s">
        <v>878</v>
      </c>
      <c r="B463" s="22">
        <v>500</v>
      </c>
    </row>
    <row r="464" spans="1:2" x14ac:dyDescent="0.3">
      <c r="A464" s="54" t="s">
        <v>569</v>
      </c>
      <c r="B464" s="22">
        <v>20500</v>
      </c>
    </row>
    <row r="465" spans="1:2" x14ac:dyDescent="0.3">
      <c r="A465" s="54" t="s">
        <v>806</v>
      </c>
      <c r="B465" s="22">
        <v>8307</v>
      </c>
    </row>
    <row r="466" spans="1:2" x14ac:dyDescent="0.3">
      <c r="A466" s="53" t="s">
        <v>175</v>
      </c>
      <c r="B466" s="22">
        <v>1001895.38</v>
      </c>
    </row>
    <row r="467" spans="1:2" x14ac:dyDescent="0.3">
      <c r="A467" s="54" t="s">
        <v>460</v>
      </c>
      <c r="B467" s="22">
        <v>7238.03</v>
      </c>
    </row>
    <row r="468" spans="1:2" x14ac:dyDescent="0.3">
      <c r="A468" s="54" t="s">
        <v>807</v>
      </c>
      <c r="B468" s="22">
        <v>125966.5</v>
      </c>
    </row>
    <row r="469" spans="1:2" x14ac:dyDescent="0.3">
      <c r="A469" s="54" t="s">
        <v>877</v>
      </c>
      <c r="B469" s="22">
        <v>75.099999999999994</v>
      </c>
    </row>
    <row r="470" spans="1:2" x14ac:dyDescent="0.3">
      <c r="A470" s="54" t="s">
        <v>808</v>
      </c>
      <c r="B470" s="22">
        <v>1938.5</v>
      </c>
    </row>
    <row r="471" spans="1:2" x14ac:dyDescent="0.3">
      <c r="A471" s="54" t="s">
        <v>384</v>
      </c>
      <c r="B471" s="22">
        <v>352816.94</v>
      </c>
    </row>
    <row r="472" spans="1:2" x14ac:dyDescent="0.3">
      <c r="A472" s="54" t="s">
        <v>385</v>
      </c>
      <c r="B472" s="22">
        <v>45900</v>
      </c>
    </row>
    <row r="473" spans="1:2" x14ac:dyDescent="0.3">
      <c r="A473" s="54" t="s">
        <v>408</v>
      </c>
      <c r="B473" s="22">
        <v>135861.09</v>
      </c>
    </row>
    <row r="474" spans="1:2" x14ac:dyDescent="0.3">
      <c r="A474" s="54" t="s">
        <v>353</v>
      </c>
      <c r="B474" s="22">
        <v>37966.76</v>
      </c>
    </row>
    <row r="475" spans="1:2" x14ac:dyDescent="0.3">
      <c r="A475" s="54" t="s">
        <v>876</v>
      </c>
      <c r="B475" s="22">
        <v>7248</v>
      </c>
    </row>
    <row r="476" spans="1:2" x14ac:dyDescent="0.3">
      <c r="A476" s="54" t="s">
        <v>809</v>
      </c>
      <c r="B476" s="22">
        <v>72210.880000000005</v>
      </c>
    </row>
    <row r="477" spans="1:2" x14ac:dyDescent="0.3">
      <c r="A477" s="54" t="s">
        <v>810</v>
      </c>
      <c r="B477" s="22">
        <v>555</v>
      </c>
    </row>
    <row r="478" spans="1:2" x14ac:dyDescent="0.3">
      <c r="A478" s="54" t="s">
        <v>456</v>
      </c>
      <c r="B478" s="22">
        <v>1800</v>
      </c>
    </row>
    <row r="479" spans="1:2" x14ac:dyDescent="0.3">
      <c r="A479" s="54" t="s">
        <v>570</v>
      </c>
      <c r="B479" s="22">
        <v>90067.99</v>
      </c>
    </row>
    <row r="480" spans="1:2" x14ac:dyDescent="0.3">
      <c r="A480" s="54" t="s">
        <v>621</v>
      </c>
      <c r="B480" s="22">
        <v>1400</v>
      </c>
    </row>
    <row r="481" spans="1:2" x14ac:dyDescent="0.3">
      <c r="A481" s="54" t="s">
        <v>811</v>
      </c>
      <c r="B481" s="22">
        <v>499</v>
      </c>
    </row>
    <row r="482" spans="1:2" x14ac:dyDescent="0.3">
      <c r="A482" s="54" t="s">
        <v>503</v>
      </c>
      <c r="B482" s="22">
        <v>22725.52</v>
      </c>
    </row>
    <row r="483" spans="1:2" x14ac:dyDescent="0.3">
      <c r="A483" s="54" t="s">
        <v>571</v>
      </c>
      <c r="B483" s="22">
        <v>35344.080000000002</v>
      </c>
    </row>
    <row r="484" spans="1:2" x14ac:dyDescent="0.3">
      <c r="A484" s="54" t="s">
        <v>461</v>
      </c>
      <c r="B484" s="22">
        <v>22298.31</v>
      </c>
    </row>
    <row r="485" spans="1:2" x14ac:dyDescent="0.3">
      <c r="A485" s="54" t="s">
        <v>875</v>
      </c>
      <c r="B485" s="22">
        <v>5012.54</v>
      </c>
    </row>
    <row r="486" spans="1:2" x14ac:dyDescent="0.3">
      <c r="A486" s="54" t="s">
        <v>874</v>
      </c>
      <c r="B486" s="22">
        <v>2157.85</v>
      </c>
    </row>
    <row r="487" spans="1:2" x14ac:dyDescent="0.3">
      <c r="A487" s="54" t="s">
        <v>347</v>
      </c>
      <c r="B487" s="22">
        <v>11107</v>
      </c>
    </row>
    <row r="488" spans="1:2" x14ac:dyDescent="0.3">
      <c r="A488" s="54" t="s">
        <v>812</v>
      </c>
      <c r="B488" s="22">
        <v>10000</v>
      </c>
    </row>
    <row r="489" spans="1:2" x14ac:dyDescent="0.3">
      <c r="A489" s="54" t="s">
        <v>873</v>
      </c>
      <c r="B489" s="22">
        <v>471.96</v>
      </c>
    </row>
    <row r="490" spans="1:2" x14ac:dyDescent="0.3">
      <c r="A490" s="54" t="s">
        <v>813</v>
      </c>
      <c r="B490" s="22">
        <v>7995.7</v>
      </c>
    </row>
    <row r="491" spans="1:2" x14ac:dyDescent="0.3">
      <c r="A491" s="54" t="s">
        <v>447</v>
      </c>
      <c r="B491" s="22">
        <v>1420</v>
      </c>
    </row>
    <row r="492" spans="1:2" x14ac:dyDescent="0.3">
      <c r="A492" s="54" t="s">
        <v>872</v>
      </c>
      <c r="B492" s="22">
        <v>1818.63</v>
      </c>
    </row>
    <row r="493" spans="1:2" x14ac:dyDescent="0.3">
      <c r="A493" s="53" t="s">
        <v>176</v>
      </c>
      <c r="B493" s="22">
        <v>11897840.470000003</v>
      </c>
    </row>
  </sheetData>
  <mergeCells count="2">
    <mergeCell ref="A1:E3"/>
    <mergeCell ref="A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AC6F-B8AB-4ECB-9FC1-0C1FF2888BA8}">
  <dimension ref="A1:K83"/>
  <sheetViews>
    <sheetView zoomScaleNormal="100" workbookViewId="0">
      <selection activeCell="D16" sqref="C16:D16"/>
    </sheetView>
  </sheetViews>
  <sheetFormatPr defaultRowHeight="14.4" x14ac:dyDescent="0.3"/>
  <cols>
    <col min="1" max="1" width="55" bestFit="1" customWidth="1"/>
    <col min="2" max="2" width="18.6640625" style="155" customWidth="1"/>
    <col min="3" max="3" width="21.33203125" style="102" bestFit="1" customWidth="1"/>
    <col min="4" max="4" width="29.44140625" style="103" bestFit="1" customWidth="1"/>
    <col min="5" max="5" width="21.88671875" style="103" bestFit="1" customWidth="1"/>
    <col min="6" max="6" width="27.109375" style="103" bestFit="1" customWidth="1"/>
    <col min="7" max="7" width="26.33203125" style="103" bestFit="1" customWidth="1"/>
  </cols>
  <sheetData>
    <row r="1" spans="1:7" ht="23.4" customHeight="1" x14ac:dyDescent="0.3">
      <c r="A1" s="210" t="s">
        <v>961</v>
      </c>
      <c r="B1" s="210"/>
      <c r="C1" s="210"/>
      <c r="D1" s="210"/>
      <c r="E1" s="210"/>
      <c r="F1" s="210"/>
      <c r="G1" s="210"/>
    </row>
    <row r="2" spans="1:7" ht="23.4" customHeight="1" x14ac:dyDescent="0.3">
      <c r="A2" s="210"/>
      <c r="B2" s="210"/>
      <c r="C2" s="210"/>
      <c r="D2" s="210"/>
      <c r="E2" s="210"/>
      <c r="F2" s="210"/>
      <c r="G2" s="210"/>
    </row>
    <row r="3" spans="1:7" ht="23.4" customHeight="1" x14ac:dyDescent="0.3">
      <c r="A3" s="210"/>
      <c r="B3" s="210"/>
      <c r="C3" s="210"/>
      <c r="D3" s="210"/>
      <c r="E3" s="210"/>
      <c r="F3" s="210"/>
      <c r="G3" s="210"/>
    </row>
    <row r="4" spans="1:7" ht="23.4" customHeight="1" x14ac:dyDescent="0.3">
      <c r="A4" s="210"/>
      <c r="B4" s="210"/>
      <c r="C4" s="210"/>
      <c r="D4" s="210"/>
      <c r="E4" s="210"/>
      <c r="F4" s="210"/>
      <c r="G4" s="210"/>
    </row>
    <row r="5" spans="1:7" ht="23.4" customHeight="1" x14ac:dyDescent="0.3">
      <c r="A5" s="210"/>
      <c r="B5" s="210"/>
      <c r="C5" s="210"/>
      <c r="D5" s="210"/>
      <c r="E5" s="210"/>
      <c r="F5" s="210"/>
      <c r="G5" s="210"/>
    </row>
    <row r="6" spans="1:7" ht="23.4" customHeight="1" x14ac:dyDescent="0.45">
      <c r="A6" s="84"/>
    </row>
    <row r="7" spans="1:7" ht="15.6" x14ac:dyDescent="0.3">
      <c r="A7" s="85"/>
      <c r="B7" s="137"/>
    </row>
    <row r="8" spans="1:7" ht="19.2" x14ac:dyDescent="0.6">
      <c r="A8" s="94" t="s">
        <v>389</v>
      </c>
      <c r="B8" s="137"/>
      <c r="C8" s="119" t="s">
        <v>850</v>
      </c>
      <c r="D8" s="119" t="s">
        <v>412</v>
      </c>
      <c r="E8" s="119" t="s">
        <v>410</v>
      </c>
      <c r="F8" s="119" t="s">
        <v>411</v>
      </c>
      <c r="G8" s="119" t="s">
        <v>409</v>
      </c>
    </row>
    <row r="9" spans="1:7" x14ac:dyDescent="0.3">
      <c r="A9" s="177" t="s">
        <v>985</v>
      </c>
      <c r="B9" s="139">
        <v>0</v>
      </c>
      <c r="C9" s="105">
        <f>SUM(B9:B11)</f>
        <v>0</v>
      </c>
      <c r="D9" s="141"/>
      <c r="E9" s="101" t="s">
        <v>984</v>
      </c>
      <c r="F9" s="106"/>
      <c r="G9" s="124"/>
    </row>
    <row r="10" spans="1:7" x14ac:dyDescent="0.3">
      <c r="A10" s="118"/>
      <c r="B10" s="140">
        <v>0</v>
      </c>
      <c r="G10" s="123"/>
    </row>
    <row r="11" spans="1:7" x14ac:dyDescent="0.3">
      <c r="A11" s="118"/>
      <c r="B11" s="140">
        <v>0</v>
      </c>
    </row>
    <row r="12" spans="1:7" x14ac:dyDescent="0.3">
      <c r="A12" s="86"/>
      <c r="B12" s="140"/>
    </row>
    <row r="13" spans="1:7" x14ac:dyDescent="0.3">
      <c r="A13" s="86"/>
      <c r="B13" s="140"/>
    </row>
    <row r="14" spans="1:7" x14ac:dyDescent="0.3">
      <c r="A14" s="86"/>
      <c r="B14" s="140"/>
    </row>
    <row r="15" spans="1:7" ht="19.2" x14ac:dyDescent="0.6">
      <c r="A15" s="94" t="s">
        <v>622</v>
      </c>
      <c r="B15" s="137"/>
      <c r="C15" s="119" t="s">
        <v>850</v>
      </c>
      <c r="D15" s="119" t="s">
        <v>412</v>
      </c>
      <c r="E15" s="119" t="s">
        <v>410</v>
      </c>
      <c r="F15" s="119" t="s">
        <v>411</v>
      </c>
      <c r="G15" s="119" t="s">
        <v>409</v>
      </c>
    </row>
    <row r="16" spans="1:7" x14ac:dyDescent="0.3">
      <c r="A16" s="177" t="s">
        <v>985</v>
      </c>
      <c r="B16" s="102">
        <v>0</v>
      </c>
      <c r="C16" s="163"/>
      <c r="D16" s="163"/>
      <c r="E16" s="162" t="s">
        <v>984</v>
      </c>
      <c r="F16" s="163"/>
      <c r="G16" s="123"/>
    </row>
    <row r="17" spans="1:11" x14ac:dyDescent="0.3">
      <c r="A17" s="118"/>
      <c r="B17" s="140">
        <v>0</v>
      </c>
    </row>
    <row r="18" spans="1:11" x14ac:dyDescent="0.3">
      <c r="A18" s="86"/>
      <c r="B18" s="142"/>
      <c r="H18" s="103"/>
      <c r="I18" s="103"/>
    </row>
    <row r="19" spans="1:11" ht="19.2" x14ac:dyDescent="0.6">
      <c r="A19" s="94" t="s">
        <v>849</v>
      </c>
      <c r="B19" s="142"/>
      <c r="C19" s="119" t="s">
        <v>850</v>
      </c>
      <c r="D19" s="119" t="s">
        <v>412</v>
      </c>
      <c r="E19" s="119" t="s">
        <v>410</v>
      </c>
      <c r="F19" s="119" t="s">
        <v>411</v>
      </c>
      <c r="G19" s="119" t="s">
        <v>409</v>
      </c>
      <c r="H19" s="103"/>
    </row>
    <row r="20" spans="1:11" x14ac:dyDescent="0.3">
      <c r="A20" s="118" t="s">
        <v>381</v>
      </c>
      <c r="B20" s="169">
        <v>11977.939999999995</v>
      </c>
      <c r="C20" s="108">
        <f>SUM(B20:B20)</f>
        <v>11977.939999999995</v>
      </c>
      <c r="D20" s="174">
        <v>0.01</v>
      </c>
      <c r="E20" s="125">
        <v>0.3</v>
      </c>
      <c r="F20" s="107">
        <v>0.01</v>
      </c>
      <c r="G20" s="171">
        <v>38848</v>
      </c>
      <c r="H20" s="170"/>
      <c r="I20" s="170"/>
    </row>
    <row r="21" spans="1:11" ht="15.6" x14ac:dyDescent="0.3">
      <c r="A21" s="86"/>
      <c r="B21" s="139"/>
      <c r="I21" s="211">
        <v>15861083</v>
      </c>
      <c r="J21" s="212"/>
      <c r="K21" s="212"/>
    </row>
    <row r="22" spans="1:11" ht="19.2" x14ac:dyDescent="0.6">
      <c r="A22" s="94" t="s">
        <v>988</v>
      </c>
      <c r="B22" s="139"/>
      <c r="C22" s="119" t="s">
        <v>625</v>
      </c>
      <c r="D22" s="119" t="s">
        <v>412</v>
      </c>
      <c r="E22" s="104" t="s">
        <v>410</v>
      </c>
      <c r="F22" s="104" t="s">
        <v>411</v>
      </c>
      <c r="G22" s="104" t="s">
        <v>409</v>
      </c>
    </row>
    <row r="23" spans="1:11" ht="15.6" x14ac:dyDescent="0.3">
      <c r="A23" s="118" t="s">
        <v>390</v>
      </c>
      <c r="B23" s="156">
        <v>111397</v>
      </c>
      <c r="C23" s="150">
        <f>SUM(B23:B27)</f>
        <v>290570.83999999997</v>
      </c>
      <c r="D23" s="107">
        <v>7.323365856282478E-2</v>
      </c>
      <c r="E23" s="121">
        <v>0.2</v>
      </c>
      <c r="F23" s="107">
        <v>9.9309123038214597E-2</v>
      </c>
      <c r="G23" s="124">
        <v>3013235</v>
      </c>
      <c r="I23" s="213">
        <v>3843222.54</v>
      </c>
      <c r="J23" s="214"/>
      <c r="K23" s="214"/>
    </row>
    <row r="24" spans="1:11" ht="15.6" x14ac:dyDescent="0.3">
      <c r="A24" s="118" t="s">
        <v>962</v>
      </c>
      <c r="B24" s="156">
        <v>43240.93</v>
      </c>
      <c r="C24" s="161"/>
      <c r="D24" s="161"/>
      <c r="E24" s="161"/>
      <c r="F24" s="161"/>
      <c r="G24" s="161"/>
      <c r="I24" s="172"/>
      <c r="J24" s="173"/>
      <c r="K24" s="173"/>
    </row>
    <row r="25" spans="1:11" ht="15.6" x14ac:dyDescent="0.3">
      <c r="A25" s="118" t="s">
        <v>963</v>
      </c>
      <c r="B25" s="156">
        <v>2141</v>
      </c>
      <c r="C25" s="161"/>
      <c r="D25" s="161"/>
      <c r="E25" s="161"/>
      <c r="F25" s="161"/>
      <c r="G25" s="161"/>
      <c r="I25" s="172"/>
      <c r="J25" s="173"/>
      <c r="K25" s="173"/>
    </row>
    <row r="26" spans="1:11" ht="15.6" x14ac:dyDescent="0.3">
      <c r="A26" s="118" t="s">
        <v>964</v>
      </c>
      <c r="B26" s="156">
        <v>118582.5</v>
      </c>
      <c r="C26" s="161"/>
      <c r="D26" s="161"/>
      <c r="E26" s="161"/>
      <c r="F26" s="161"/>
      <c r="G26" s="161"/>
      <c r="I26" s="172"/>
      <c r="J26" s="173"/>
      <c r="K26" s="173"/>
    </row>
    <row r="27" spans="1:11" ht="15.6" x14ac:dyDescent="0.3">
      <c r="A27" s="118" t="s">
        <v>623</v>
      </c>
      <c r="B27" s="156">
        <v>15209.41</v>
      </c>
      <c r="C27" s="161"/>
      <c r="D27" s="161"/>
      <c r="E27" s="161"/>
      <c r="F27" s="161"/>
      <c r="G27" s="161"/>
      <c r="I27" s="172"/>
      <c r="J27" s="173"/>
      <c r="K27" s="173"/>
    </row>
    <row r="28" spans="1:11" ht="15.6" x14ac:dyDescent="0.3">
      <c r="A28" s="136"/>
      <c r="B28" s="161"/>
      <c r="C28" s="161"/>
      <c r="D28" s="161"/>
      <c r="E28" s="161"/>
      <c r="F28" s="161"/>
      <c r="G28" s="161"/>
      <c r="I28" s="172"/>
      <c r="J28" s="173"/>
      <c r="K28" s="173"/>
    </row>
    <row r="29" spans="1:11" x14ac:dyDescent="0.3">
      <c r="A29" s="91"/>
      <c r="B29" s="151"/>
    </row>
    <row r="30" spans="1:11" ht="19.2" x14ac:dyDescent="0.6">
      <c r="A30" s="94" t="s">
        <v>463</v>
      </c>
      <c r="B30" s="142"/>
      <c r="C30" s="104" t="s">
        <v>850</v>
      </c>
    </row>
    <row r="31" spans="1:11" x14ac:dyDescent="0.3">
      <c r="A31" s="122" t="s">
        <v>965</v>
      </c>
      <c r="B31" s="156">
        <v>5564</v>
      </c>
      <c r="C31" s="158">
        <f>SUM(B31:B56)</f>
        <v>1258396.08</v>
      </c>
    </row>
    <row r="32" spans="1:11" x14ac:dyDescent="0.3">
      <c r="A32" s="122" t="s">
        <v>966</v>
      </c>
      <c r="B32" s="156">
        <v>4770</v>
      </c>
    </row>
    <row r="33" spans="1:9" x14ac:dyDescent="0.3">
      <c r="A33" s="122" t="s">
        <v>505</v>
      </c>
      <c r="B33" s="153">
        <v>27279.54</v>
      </c>
    </row>
    <row r="34" spans="1:9" x14ac:dyDescent="0.3">
      <c r="A34" s="122" t="s">
        <v>967</v>
      </c>
      <c r="B34" s="153">
        <v>14600</v>
      </c>
      <c r="D34"/>
      <c r="E34"/>
      <c r="F34"/>
      <c r="G34"/>
    </row>
    <row r="35" spans="1:9" x14ac:dyDescent="0.3">
      <c r="A35" s="122" t="s">
        <v>968</v>
      </c>
      <c r="B35" s="153">
        <v>19998</v>
      </c>
      <c r="C35"/>
      <c r="D35"/>
      <c r="E35"/>
      <c r="F35"/>
      <c r="G35"/>
    </row>
    <row r="36" spans="1:9" x14ac:dyDescent="0.3">
      <c r="A36" s="122" t="s">
        <v>382</v>
      </c>
      <c r="B36" s="153">
        <v>146087.61999999997</v>
      </c>
      <c r="C36"/>
      <c r="D36"/>
      <c r="E36"/>
      <c r="F36"/>
      <c r="G36"/>
    </row>
    <row r="37" spans="1:9" x14ac:dyDescent="0.3">
      <c r="A37" s="122" t="s">
        <v>504</v>
      </c>
      <c r="B37" s="153">
        <v>14624</v>
      </c>
      <c r="C37"/>
      <c r="D37"/>
      <c r="E37"/>
      <c r="F37"/>
      <c r="G37"/>
    </row>
    <row r="38" spans="1:9" x14ac:dyDescent="0.3">
      <c r="A38" s="122" t="s">
        <v>969</v>
      </c>
      <c r="B38" s="153">
        <v>3630</v>
      </c>
      <c r="C38"/>
      <c r="D38"/>
      <c r="E38"/>
      <c r="F38"/>
      <c r="G38"/>
    </row>
    <row r="39" spans="1:9" x14ac:dyDescent="0.3">
      <c r="A39" s="122" t="s">
        <v>535</v>
      </c>
      <c r="B39" s="156">
        <v>1343</v>
      </c>
      <c r="C39"/>
      <c r="D39"/>
      <c r="E39"/>
      <c r="F39"/>
      <c r="G39"/>
    </row>
    <row r="40" spans="1:9" x14ac:dyDescent="0.3">
      <c r="A40" s="122" t="s">
        <v>507</v>
      </c>
      <c r="B40" s="156">
        <v>8254.59</v>
      </c>
      <c r="C40"/>
      <c r="D40"/>
      <c r="E40"/>
      <c r="F40"/>
      <c r="G40"/>
    </row>
    <row r="41" spans="1:9" x14ac:dyDescent="0.3">
      <c r="A41" s="122" t="s">
        <v>507</v>
      </c>
      <c r="B41" s="156">
        <v>8823</v>
      </c>
      <c r="C41"/>
      <c r="D41"/>
      <c r="E41"/>
      <c r="F41"/>
      <c r="G41"/>
    </row>
    <row r="42" spans="1:9" x14ac:dyDescent="0.3">
      <c r="A42" s="122" t="s">
        <v>507</v>
      </c>
      <c r="B42" s="156">
        <v>6138.38</v>
      </c>
      <c r="C42"/>
      <c r="D42"/>
      <c r="E42"/>
      <c r="F42"/>
      <c r="G42"/>
    </row>
    <row r="43" spans="1:9" x14ac:dyDescent="0.3">
      <c r="A43" s="122" t="s">
        <v>506</v>
      </c>
      <c r="B43" s="153">
        <v>60725</v>
      </c>
      <c r="C43"/>
      <c r="D43"/>
      <c r="E43"/>
      <c r="F43"/>
      <c r="G43"/>
    </row>
    <row r="44" spans="1:9" x14ac:dyDescent="0.3">
      <c r="A44" s="122" t="s">
        <v>970</v>
      </c>
      <c r="B44" s="156">
        <v>66646.850000000006</v>
      </c>
      <c r="C44"/>
      <c r="D44"/>
      <c r="E44"/>
      <c r="F44"/>
      <c r="G44"/>
    </row>
    <row r="45" spans="1:9" s="103" customFormat="1" x14ac:dyDescent="0.3">
      <c r="A45" s="122" t="s">
        <v>971</v>
      </c>
      <c r="B45" s="153">
        <v>65646.78</v>
      </c>
      <c r="C45"/>
      <c r="D45"/>
      <c r="E45"/>
      <c r="F45"/>
      <c r="G45"/>
      <c r="H45"/>
      <c r="I45"/>
    </row>
    <row r="46" spans="1:9" s="103" customFormat="1" x14ac:dyDescent="0.3">
      <c r="A46" s="122" t="s">
        <v>464</v>
      </c>
      <c r="B46" s="153">
        <v>57392</v>
      </c>
      <c r="C46"/>
      <c r="D46"/>
      <c r="E46"/>
      <c r="F46"/>
      <c r="G46"/>
      <c r="H46"/>
      <c r="I46"/>
    </row>
    <row r="47" spans="1:9" s="103" customFormat="1" x14ac:dyDescent="0.3">
      <c r="A47" s="122" t="s">
        <v>449</v>
      </c>
      <c r="B47" s="153">
        <v>126671.86</v>
      </c>
      <c r="C47"/>
      <c r="D47"/>
      <c r="E47"/>
      <c r="F47"/>
      <c r="G47"/>
      <c r="H47"/>
      <c r="I47"/>
    </row>
    <row r="48" spans="1:9" s="103" customFormat="1" x14ac:dyDescent="0.3">
      <c r="A48" s="122" t="s">
        <v>972</v>
      </c>
      <c r="B48" s="156">
        <v>43775</v>
      </c>
      <c r="C48"/>
      <c r="D48"/>
      <c r="E48"/>
      <c r="F48"/>
      <c r="G48"/>
      <c r="H48"/>
      <c r="I48"/>
    </row>
    <row r="49" spans="1:9" s="103" customFormat="1" x14ac:dyDescent="0.3">
      <c r="A49" s="122" t="s">
        <v>973</v>
      </c>
      <c r="B49" s="156">
        <v>22875</v>
      </c>
      <c r="C49"/>
      <c r="D49"/>
      <c r="E49"/>
      <c r="F49"/>
      <c r="G49"/>
      <c r="H49"/>
      <c r="I49"/>
    </row>
    <row r="50" spans="1:9" s="103" customFormat="1" x14ac:dyDescent="0.3">
      <c r="A50" s="122" t="s">
        <v>572</v>
      </c>
      <c r="B50" s="153">
        <v>107434.85</v>
      </c>
      <c r="C50"/>
      <c r="D50"/>
      <c r="E50"/>
      <c r="F50"/>
      <c r="G50"/>
      <c r="H50"/>
      <c r="I50"/>
    </row>
    <row r="51" spans="1:9" s="103" customFormat="1" x14ac:dyDescent="0.3">
      <c r="A51" s="122" t="s">
        <v>481</v>
      </c>
      <c r="B51" s="153">
        <v>187014</v>
      </c>
      <c r="C51"/>
      <c r="D51"/>
      <c r="E51"/>
      <c r="F51"/>
      <c r="G51"/>
      <c r="H51"/>
      <c r="I51"/>
    </row>
    <row r="52" spans="1:9" s="103" customFormat="1" x14ac:dyDescent="0.3">
      <c r="A52" s="122" t="s">
        <v>573</v>
      </c>
      <c r="B52" s="153">
        <v>57472</v>
      </c>
      <c r="C52"/>
      <c r="D52"/>
      <c r="E52"/>
      <c r="F52"/>
      <c r="G52"/>
      <c r="H52"/>
    </row>
    <row r="53" spans="1:9" s="103" customFormat="1" x14ac:dyDescent="0.3">
      <c r="A53" s="122" t="s">
        <v>974</v>
      </c>
      <c r="B53" s="153">
        <v>15291</v>
      </c>
      <c r="C53"/>
      <c r="D53"/>
      <c r="E53"/>
      <c r="F53"/>
      <c r="G53"/>
      <c r="H53"/>
      <c r="I53"/>
    </row>
    <row r="54" spans="1:9" s="103" customFormat="1" x14ac:dyDescent="0.3">
      <c r="A54" s="122" t="s">
        <v>975</v>
      </c>
      <c r="B54" s="153">
        <v>14103.11</v>
      </c>
      <c r="C54"/>
      <c r="D54"/>
      <c r="E54"/>
      <c r="F54"/>
      <c r="G54"/>
      <c r="H54"/>
      <c r="I54"/>
    </row>
    <row r="55" spans="1:9" s="103" customFormat="1" x14ac:dyDescent="0.3">
      <c r="A55" s="122" t="s">
        <v>976</v>
      </c>
      <c r="B55" s="153">
        <v>116500.5</v>
      </c>
      <c r="C55"/>
      <c r="D55"/>
      <c r="E55"/>
      <c r="F55"/>
      <c r="G55"/>
      <c r="H55"/>
      <c r="I55"/>
    </row>
    <row r="56" spans="1:9" s="103" customFormat="1" x14ac:dyDescent="0.3">
      <c r="A56" s="122" t="s">
        <v>977</v>
      </c>
      <c r="B56" s="153">
        <v>55736</v>
      </c>
      <c r="C56"/>
      <c r="D56"/>
      <c r="E56"/>
      <c r="F56"/>
      <c r="G56"/>
      <c r="H56"/>
      <c r="I56"/>
    </row>
    <row r="57" spans="1:9" s="103" customFormat="1" x14ac:dyDescent="0.3">
      <c r="A57" s="91"/>
      <c r="B57" s="139"/>
      <c r="C57"/>
      <c r="D57"/>
      <c r="E57"/>
      <c r="F57"/>
      <c r="G57"/>
      <c r="H57"/>
      <c r="I57"/>
    </row>
    <row r="58" spans="1:9" s="103" customFormat="1" ht="19.2" x14ac:dyDescent="0.6">
      <c r="A58" s="94" t="s">
        <v>462</v>
      </c>
      <c r="B58" s="142"/>
      <c r="C58" s="104" t="s">
        <v>850</v>
      </c>
      <c r="D58"/>
      <c r="E58"/>
      <c r="F58"/>
      <c r="G58"/>
      <c r="H58"/>
      <c r="I58"/>
    </row>
    <row r="59" spans="1:9" s="103" customFormat="1" x14ac:dyDescent="0.3">
      <c r="A59" s="122" t="s">
        <v>465</v>
      </c>
      <c r="B59" s="139">
        <v>197786.22</v>
      </c>
      <c r="C59" s="108">
        <f>SUM(B59:B77)</f>
        <v>3157497.02</v>
      </c>
      <c r="D59"/>
      <c r="E59"/>
      <c r="F59"/>
      <c r="G59"/>
      <c r="H59"/>
      <c r="I59"/>
    </row>
    <row r="60" spans="1:9" s="103" customFormat="1" x14ac:dyDescent="0.3">
      <c r="A60" s="122" t="s">
        <v>466</v>
      </c>
      <c r="B60" s="139">
        <v>225483.85</v>
      </c>
      <c r="C60" s="102"/>
      <c r="H60"/>
      <c r="I60"/>
    </row>
    <row r="61" spans="1:9" s="103" customFormat="1" x14ac:dyDescent="0.3">
      <c r="A61" s="122" t="s">
        <v>508</v>
      </c>
      <c r="B61" s="139">
        <v>103847.25</v>
      </c>
      <c r="H61"/>
      <c r="I61"/>
    </row>
    <row r="62" spans="1:9" s="103" customFormat="1" x14ac:dyDescent="0.3">
      <c r="A62" s="122" t="s">
        <v>978</v>
      </c>
      <c r="B62" s="140">
        <v>84.75</v>
      </c>
      <c r="H62"/>
      <c r="I62"/>
    </row>
    <row r="63" spans="1:9" s="102" customFormat="1" x14ac:dyDescent="0.3">
      <c r="A63" s="122" t="s">
        <v>979</v>
      </c>
      <c r="B63" s="140">
        <v>45.22</v>
      </c>
      <c r="E63" s="103"/>
      <c r="F63" s="103"/>
      <c r="G63" s="103"/>
      <c r="H63"/>
      <c r="I63"/>
    </row>
    <row r="64" spans="1:9" s="102" customFormat="1" x14ac:dyDescent="0.3">
      <c r="A64" s="122" t="s">
        <v>504</v>
      </c>
      <c r="B64" s="139">
        <v>1400</v>
      </c>
      <c r="E64" s="103"/>
      <c r="F64" s="103"/>
      <c r="G64" s="103"/>
      <c r="H64"/>
      <c r="I64"/>
    </row>
    <row r="65" spans="1:9" s="102" customFormat="1" x14ac:dyDescent="0.3">
      <c r="A65" s="122" t="s">
        <v>980</v>
      </c>
      <c r="B65" s="140">
        <v>2659.58</v>
      </c>
      <c r="E65" s="103"/>
      <c r="F65" s="103"/>
      <c r="G65" s="103"/>
      <c r="H65"/>
      <c r="I65"/>
    </row>
    <row r="66" spans="1:9" s="102" customFormat="1" x14ac:dyDescent="0.3">
      <c r="A66" s="122" t="s">
        <v>981</v>
      </c>
      <c r="B66" s="140">
        <v>6010.1</v>
      </c>
      <c r="E66" s="103"/>
      <c r="F66" s="103"/>
      <c r="G66" s="103"/>
      <c r="H66"/>
      <c r="I66"/>
    </row>
    <row r="67" spans="1:9" s="102" customFormat="1" x14ac:dyDescent="0.3">
      <c r="A67" s="154" t="s">
        <v>982</v>
      </c>
      <c r="B67" s="180">
        <v>1615</v>
      </c>
      <c r="E67" s="103"/>
      <c r="F67" s="103"/>
      <c r="G67" s="103"/>
      <c r="H67"/>
      <c r="I67"/>
    </row>
    <row r="68" spans="1:9" s="102" customFormat="1" x14ac:dyDescent="0.3">
      <c r="A68" s="122" t="s">
        <v>983</v>
      </c>
      <c r="B68" s="140">
        <v>259344.11</v>
      </c>
      <c r="E68" s="103"/>
      <c r="F68" s="103"/>
      <c r="G68" s="103"/>
      <c r="H68"/>
      <c r="I68"/>
    </row>
    <row r="69" spans="1:9" s="103" customFormat="1" x14ac:dyDescent="0.3">
      <c r="A69" s="122"/>
      <c r="B69" s="91"/>
      <c r="C69" s="102"/>
      <c r="D69" s="102"/>
      <c r="H69"/>
      <c r="I69"/>
    </row>
    <row r="70" spans="1:9" s="103" customFormat="1" x14ac:dyDescent="0.3">
      <c r="A70" s="91"/>
      <c r="B70" s="181">
        <f>SUM(B9:B68)</f>
        <v>2359220.94</v>
      </c>
      <c r="C70" s="182"/>
      <c r="H70"/>
      <c r="I70"/>
    </row>
    <row r="71" spans="1:9" s="103" customFormat="1" x14ac:dyDescent="0.3">
      <c r="A71" s="160"/>
      <c r="B71" s="157"/>
      <c r="C71" s="102"/>
      <c r="H71"/>
      <c r="I71"/>
    </row>
    <row r="72" spans="1:9" s="103" customFormat="1" x14ac:dyDescent="0.3">
      <c r="A72" s="160"/>
      <c r="B72" s="157"/>
      <c r="C72" s="102"/>
      <c r="H72"/>
      <c r="I72"/>
    </row>
    <row r="73" spans="1:9" s="103" customFormat="1" x14ac:dyDescent="0.3">
      <c r="A73" s="160"/>
      <c r="B73" s="157"/>
      <c r="C73" s="102"/>
      <c r="H73"/>
      <c r="I73"/>
    </row>
    <row r="74" spans="1:9" s="103" customFormat="1" x14ac:dyDescent="0.3">
      <c r="A74" s="160"/>
      <c r="B74" s="157"/>
      <c r="C74" s="102"/>
      <c r="H74"/>
      <c r="I74"/>
    </row>
    <row r="75" spans="1:9" s="103" customFormat="1" x14ac:dyDescent="0.3">
      <c r="A75" s="160"/>
      <c r="B75" s="157"/>
      <c r="C75" s="102"/>
      <c r="H75"/>
      <c r="I75"/>
    </row>
    <row r="76" spans="1:9" s="103" customFormat="1" x14ac:dyDescent="0.3">
      <c r="A76" s="160"/>
      <c r="B76" s="157"/>
      <c r="C76" s="102"/>
      <c r="H76"/>
      <c r="I76"/>
    </row>
    <row r="77" spans="1:9" s="103" customFormat="1" x14ac:dyDescent="0.3">
      <c r="A77" s="160"/>
      <c r="B77" s="157"/>
      <c r="C77" s="102"/>
      <c r="H77"/>
      <c r="I77"/>
    </row>
    <row r="78" spans="1:9" x14ac:dyDescent="0.3">
      <c r="A78" s="160"/>
      <c r="B78" s="157"/>
    </row>
    <row r="79" spans="1:9" x14ac:dyDescent="0.3">
      <c r="A79" s="160"/>
      <c r="B79" s="157"/>
    </row>
    <row r="80" spans="1:9" x14ac:dyDescent="0.3">
      <c r="A80" s="160"/>
      <c r="B80" s="157"/>
    </row>
    <row r="81" spans="1:2" x14ac:dyDescent="0.3">
      <c r="A81" s="160"/>
      <c r="B81" s="157"/>
    </row>
    <row r="82" spans="1:2" x14ac:dyDescent="0.3">
      <c r="A82" s="160"/>
      <c r="B82" s="157"/>
    </row>
    <row r="83" spans="1:2" x14ac:dyDescent="0.3">
      <c r="B83" s="157"/>
    </row>
  </sheetData>
  <sortState xmlns:xlrd2="http://schemas.microsoft.com/office/spreadsheetml/2017/richdata2" ref="A9:B11">
    <sortCondition ref="A9:A11"/>
  </sortState>
  <mergeCells count="3">
    <mergeCell ref="A1:G5"/>
    <mergeCell ref="I21:K21"/>
    <mergeCell ref="I23:K23"/>
  </mergeCells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18391-3FBC-4533-BC45-1CCA76BFC2FA}">
  <dimension ref="A1:G76"/>
  <sheetViews>
    <sheetView topLeftCell="A7" workbookViewId="0">
      <selection activeCell="B15" sqref="B15"/>
    </sheetView>
  </sheetViews>
  <sheetFormatPr defaultRowHeight="14.4" x14ac:dyDescent="0.3"/>
  <cols>
    <col min="1" max="1" width="61.21875" customWidth="1"/>
    <col min="2" max="2" width="18.5546875" customWidth="1"/>
    <col min="3" max="3" width="31.109375" style="22" customWidth="1"/>
    <col min="4" max="4" width="28.109375" customWidth="1"/>
    <col min="5" max="5" width="28.5546875" customWidth="1"/>
    <col min="6" max="7" width="25.33203125" customWidth="1"/>
  </cols>
  <sheetData>
    <row r="1" spans="1:7" x14ac:dyDescent="0.3">
      <c r="A1" s="210" t="s">
        <v>960</v>
      </c>
      <c r="B1" s="210"/>
      <c r="C1" s="210"/>
      <c r="D1" s="210"/>
      <c r="E1" s="210"/>
      <c r="F1" s="210"/>
      <c r="G1" s="210"/>
    </row>
    <row r="2" spans="1:7" x14ac:dyDescent="0.3">
      <c r="A2" s="210"/>
      <c r="B2" s="210"/>
      <c r="C2" s="210"/>
      <c r="D2" s="210"/>
      <c r="E2" s="210"/>
      <c r="F2" s="210"/>
      <c r="G2" s="210"/>
    </row>
    <row r="3" spans="1:7" x14ac:dyDescent="0.3">
      <c r="A3" s="210"/>
      <c r="B3" s="210"/>
      <c r="C3" s="210"/>
      <c r="D3" s="210"/>
      <c r="E3" s="210"/>
      <c r="F3" s="210"/>
      <c r="G3" s="210"/>
    </row>
    <row r="4" spans="1:7" x14ac:dyDescent="0.3">
      <c r="A4" s="210"/>
      <c r="B4" s="210"/>
      <c r="C4" s="210"/>
      <c r="D4" s="210"/>
      <c r="E4" s="210"/>
      <c r="F4" s="210"/>
      <c r="G4" s="210"/>
    </row>
    <row r="5" spans="1:7" x14ac:dyDescent="0.3">
      <c r="A5" s="210"/>
      <c r="B5" s="210"/>
      <c r="C5" s="210"/>
      <c r="D5" s="210"/>
      <c r="E5" s="210"/>
      <c r="F5" s="210"/>
      <c r="G5" s="210"/>
    </row>
    <row r="7" spans="1:7" ht="15.6" x14ac:dyDescent="0.3">
      <c r="A7" s="85"/>
      <c r="B7" s="120"/>
      <c r="C7" s="102"/>
      <c r="D7" s="103"/>
      <c r="E7" s="103"/>
      <c r="F7" s="103"/>
      <c r="G7" s="103"/>
    </row>
    <row r="8" spans="1:7" ht="19.2" x14ac:dyDescent="0.6">
      <c r="A8" s="94" t="s">
        <v>389</v>
      </c>
      <c r="B8" s="137"/>
      <c r="C8" s="119" t="s">
        <v>850</v>
      </c>
      <c r="D8" s="119" t="s">
        <v>412</v>
      </c>
      <c r="E8" s="119" t="s">
        <v>410</v>
      </c>
      <c r="F8" s="119" t="s">
        <v>411</v>
      </c>
      <c r="G8" s="119" t="s">
        <v>409</v>
      </c>
    </row>
    <row r="9" spans="1:7" x14ac:dyDescent="0.3">
      <c r="A9" s="177" t="s">
        <v>985</v>
      </c>
      <c r="B9" s="139">
        <v>0</v>
      </c>
      <c r="C9" s="105">
        <f>SUM(B9:B11)</f>
        <v>0</v>
      </c>
      <c r="D9" s="141"/>
      <c r="E9" s="101" t="s">
        <v>984</v>
      </c>
      <c r="F9" s="106"/>
      <c r="G9" s="124"/>
    </row>
    <row r="10" spans="1:7" x14ac:dyDescent="0.3">
      <c r="A10" s="118"/>
      <c r="B10" s="140">
        <v>0</v>
      </c>
      <c r="C10" s="102"/>
      <c r="D10" s="103"/>
      <c r="E10" s="103"/>
      <c r="F10" s="103"/>
      <c r="G10" s="123"/>
    </row>
    <row r="11" spans="1:7" x14ac:dyDescent="0.3">
      <c r="A11" s="118"/>
      <c r="B11" s="140">
        <v>0</v>
      </c>
      <c r="C11" s="102"/>
      <c r="D11" s="103"/>
      <c r="E11" s="103"/>
      <c r="F11" s="103"/>
      <c r="G11" s="103"/>
    </row>
    <row r="12" spans="1:7" x14ac:dyDescent="0.3">
      <c r="A12" s="118"/>
      <c r="C12" s="102"/>
      <c r="D12" s="103"/>
      <c r="E12" s="103"/>
      <c r="F12" s="103"/>
      <c r="G12" s="103"/>
    </row>
    <row r="13" spans="1:7" x14ac:dyDescent="0.3">
      <c r="A13" s="140"/>
      <c r="B13" s="140"/>
      <c r="C13" s="102"/>
      <c r="D13" s="216" t="s">
        <v>482</v>
      </c>
      <c r="E13" s="216"/>
      <c r="F13" s="216"/>
      <c r="G13" s="103"/>
    </row>
    <row r="14" spans="1:7" x14ac:dyDescent="0.3">
      <c r="A14" s="86"/>
      <c r="B14" s="137"/>
      <c r="C14" s="102"/>
      <c r="D14" s="129"/>
      <c r="E14" s="129"/>
      <c r="F14" s="103"/>
      <c r="G14" s="103"/>
    </row>
    <row r="15" spans="1:7" x14ac:dyDescent="0.3">
      <c r="A15" s="86"/>
      <c r="B15" s="137"/>
      <c r="C15" s="102"/>
      <c r="D15" s="130" t="s">
        <v>483</v>
      </c>
      <c r="E15" s="131" t="s">
        <v>484</v>
      </c>
      <c r="F15" s="143" t="s">
        <v>987</v>
      </c>
      <c r="G15" s="103"/>
    </row>
    <row r="16" spans="1:7" x14ac:dyDescent="0.3">
      <c r="A16" s="86"/>
      <c r="B16" s="137"/>
      <c r="C16" s="102"/>
      <c r="D16" s="132"/>
      <c r="E16" s="133">
        <f>B10</f>
        <v>0</v>
      </c>
      <c r="F16" s="144"/>
      <c r="G16" s="103"/>
    </row>
    <row r="17" spans="1:7" x14ac:dyDescent="0.3">
      <c r="A17" s="86"/>
      <c r="B17" s="137"/>
      <c r="C17" s="102"/>
      <c r="D17" s="102"/>
      <c r="E17" s="133"/>
      <c r="F17" s="103"/>
      <c r="G17" s="103"/>
    </row>
    <row r="18" spans="1:7" x14ac:dyDescent="0.3">
      <c r="A18" s="86"/>
      <c r="B18" s="137"/>
      <c r="C18" s="102"/>
      <c r="D18" s="102"/>
      <c r="E18" s="133"/>
      <c r="F18" s="103"/>
      <c r="G18" s="103"/>
    </row>
    <row r="19" spans="1:7" ht="19.2" x14ac:dyDescent="0.6">
      <c r="A19" s="94" t="s">
        <v>622</v>
      </c>
      <c r="B19" s="137"/>
      <c r="C19" s="119" t="s">
        <v>850</v>
      </c>
      <c r="D19" s="119" t="s">
        <v>412</v>
      </c>
      <c r="E19" s="119" t="s">
        <v>410</v>
      </c>
      <c r="F19" s="119" t="s">
        <v>411</v>
      </c>
      <c r="G19" s="119" t="s">
        <v>409</v>
      </c>
    </row>
    <row r="20" spans="1:7" x14ac:dyDescent="0.3">
      <c r="A20" s="177" t="s">
        <v>985</v>
      </c>
      <c r="B20" s="102">
        <v>0</v>
      </c>
      <c r="C20" s="124">
        <f>SUM(B20:B21)</f>
        <v>0</v>
      </c>
      <c r="D20" s="163"/>
      <c r="E20" s="162" t="s">
        <v>984</v>
      </c>
      <c r="F20" s="163"/>
      <c r="G20" s="123"/>
    </row>
    <row r="21" spans="1:7" x14ac:dyDescent="0.3">
      <c r="A21" s="118"/>
      <c r="B21" s="137"/>
      <c r="C21" s="102"/>
      <c r="D21" s="102"/>
      <c r="E21" s="133"/>
      <c r="F21" s="103"/>
      <c r="G21" s="103"/>
    </row>
    <row r="22" spans="1:7" x14ac:dyDescent="0.3">
      <c r="A22" s="118"/>
      <c r="B22" s="137"/>
      <c r="C22" s="102"/>
      <c r="D22" s="102"/>
      <c r="E22" s="133"/>
      <c r="F22" s="103"/>
      <c r="G22" s="103"/>
    </row>
    <row r="23" spans="1:7" x14ac:dyDescent="0.3">
      <c r="A23" s="118"/>
      <c r="B23" s="137"/>
      <c r="C23" s="102"/>
      <c r="D23" s="102"/>
      <c r="E23" s="133"/>
      <c r="F23" s="103"/>
      <c r="G23" s="103"/>
    </row>
    <row r="24" spans="1:7" x14ac:dyDescent="0.3">
      <c r="A24" s="86"/>
      <c r="B24" s="137"/>
      <c r="C24" s="102"/>
      <c r="D24" s="216" t="s">
        <v>482</v>
      </c>
      <c r="E24" s="216"/>
      <c r="F24" s="216"/>
      <c r="G24" s="103"/>
    </row>
    <row r="25" spans="1:7" x14ac:dyDescent="0.3">
      <c r="A25" s="86"/>
      <c r="B25" s="138"/>
      <c r="C25" s="102"/>
      <c r="D25" s="129"/>
      <c r="E25" s="129"/>
      <c r="F25" s="103"/>
      <c r="G25" s="103"/>
    </row>
    <row r="26" spans="1:7" x14ac:dyDescent="0.3">
      <c r="A26" s="86"/>
      <c r="B26" s="138"/>
      <c r="C26" s="102"/>
      <c r="D26" s="164" t="s">
        <v>483</v>
      </c>
      <c r="E26" s="159" t="s">
        <v>484</v>
      </c>
      <c r="F26" s="165" t="s">
        <v>624</v>
      </c>
      <c r="G26" s="103"/>
    </row>
    <row r="27" spans="1:7" x14ac:dyDescent="0.3">
      <c r="A27" s="86"/>
      <c r="B27" s="138"/>
      <c r="C27" s="102"/>
      <c r="D27" s="132"/>
      <c r="E27" s="166">
        <f>B20</f>
        <v>0</v>
      </c>
      <c r="F27" s="167"/>
      <c r="G27" s="103"/>
    </row>
    <row r="28" spans="1:7" x14ac:dyDescent="0.3">
      <c r="A28" s="86"/>
      <c r="B28" s="138"/>
      <c r="C28" s="102"/>
      <c r="D28" s="102"/>
      <c r="E28" s="133"/>
      <c r="F28" s="103"/>
      <c r="G28" s="103"/>
    </row>
    <row r="29" spans="1:7" x14ac:dyDescent="0.3">
      <c r="A29" s="86"/>
      <c r="B29" s="22"/>
      <c r="C29" s="102"/>
      <c r="D29" s="103"/>
      <c r="E29" s="103"/>
      <c r="F29" s="103"/>
      <c r="G29" s="103"/>
    </row>
    <row r="30" spans="1:7" ht="19.2" x14ac:dyDescent="0.6">
      <c r="A30" s="94" t="s">
        <v>988</v>
      </c>
      <c r="C30" s="119" t="s">
        <v>850</v>
      </c>
      <c r="D30" s="119" t="s">
        <v>412</v>
      </c>
      <c r="E30" s="119" t="s">
        <v>410</v>
      </c>
      <c r="F30" s="104" t="s">
        <v>411</v>
      </c>
      <c r="G30" s="104" t="s">
        <v>409</v>
      </c>
    </row>
    <row r="31" spans="1:7" x14ac:dyDescent="0.3">
      <c r="A31" s="118" t="s">
        <v>390</v>
      </c>
      <c r="B31" s="156">
        <v>111397</v>
      </c>
      <c r="C31" s="135">
        <f>'FY Tier 2 Spend'!C23</f>
        <v>290570.83999999997</v>
      </c>
      <c r="D31" s="107">
        <f>'FY Tier 2 Spend'!D23</f>
        <v>7.323365856282478E-2</v>
      </c>
      <c r="E31" s="121">
        <v>0.2</v>
      </c>
      <c r="F31" s="107">
        <f>'FY Tier 2 Spend'!F23</f>
        <v>9.9309123038214597E-2</v>
      </c>
      <c r="G31" s="124">
        <v>3013235</v>
      </c>
    </row>
    <row r="32" spans="1:7" x14ac:dyDescent="0.3">
      <c r="A32" s="118" t="s">
        <v>962</v>
      </c>
      <c r="B32" s="156">
        <v>43240.93</v>
      </c>
      <c r="C32" s="102"/>
      <c r="D32" s="103"/>
      <c r="E32" s="103"/>
      <c r="F32" s="103"/>
      <c r="G32" s="103"/>
    </row>
    <row r="33" spans="1:7" x14ac:dyDescent="0.3">
      <c r="A33" s="118" t="s">
        <v>963</v>
      </c>
      <c r="B33" s="156">
        <v>2141</v>
      </c>
      <c r="C33" s="123"/>
      <c r="D33" s="215" t="s">
        <v>482</v>
      </c>
      <c r="E33" s="215"/>
      <c r="F33" s="215"/>
      <c r="G33" s="103"/>
    </row>
    <row r="34" spans="1:7" x14ac:dyDescent="0.3">
      <c r="A34" s="118" t="s">
        <v>964</v>
      </c>
      <c r="B34" s="156">
        <v>118582.5</v>
      </c>
      <c r="C34" s="102"/>
      <c r="D34" s="129"/>
      <c r="E34" s="129"/>
      <c r="F34" s="103"/>
      <c r="G34" s="103"/>
    </row>
    <row r="35" spans="1:7" x14ac:dyDescent="0.3">
      <c r="A35" s="118" t="s">
        <v>623</v>
      </c>
      <c r="B35" s="156">
        <v>15209.41</v>
      </c>
      <c r="C35" s="102"/>
      <c r="D35" s="148" t="s">
        <v>483</v>
      </c>
      <c r="E35" s="149" t="s">
        <v>484</v>
      </c>
      <c r="F35" s="149" t="s">
        <v>574</v>
      </c>
      <c r="G35" s="103"/>
    </row>
    <row r="36" spans="1:7" x14ac:dyDescent="0.3">
      <c r="A36" s="102"/>
      <c r="C36" s="102"/>
      <c r="D36" s="132" t="s">
        <v>485</v>
      </c>
      <c r="E36" s="166">
        <f>B31</f>
        <v>111397</v>
      </c>
      <c r="F36" s="178">
        <f>E36/C31</f>
        <v>0.38337294960499135</v>
      </c>
      <c r="G36" s="103"/>
    </row>
    <row r="37" spans="1:7" x14ac:dyDescent="0.3">
      <c r="A37" s="102"/>
      <c r="C37" s="102"/>
      <c r="D37" s="132" t="s">
        <v>488</v>
      </c>
      <c r="E37" s="179">
        <f>SUM(B32,B35)</f>
        <v>58450.34</v>
      </c>
      <c r="F37" s="178">
        <f>E37/C31</f>
        <v>0.20115693646341112</v>
      </c>
      <c r="G37" s="103"/>
    </row>
    <row r="38" spans="1:7" x14ac:dyDescent="0.3">
      <c r="A38" s="102"/>
      <c r="C38" s="102"/>
      <c r="D38" s="132" t="s">
        <v>486</v>
      </c>
      <c r="E38" s="179">
        <f>B34</f>
        <v>118582.5</v>
      </c>
      <c r="F38" s="178">
        <f>E38/C31</f>
        <v>0.40810185908537833</v>
      </c>
      <c r="G38" s="103"/>
    </row>
    <row r="39" spans="1:7" x14ac:dyDescent="0.3">
      <c r="A39" s="102"/>
      <c r="C39" s="102"/>
      <c r="D39" s="132" t="s">
        <v>487</v>
      </c>
      <c r="E39" s="179">
        <f>B33</f>
        <v>2141</v>
      </c>
      <c r="F39" s="178">
        <f>E39/C31</f>
        <v>7.3682548462192564E-3</v>
      </c>
      <c r="G39" s="103"/>
    </row>
    <row r="40" spans="1:7" x14ac:dyDescent="0.3">
      <c r="A40" s="102"/>
      <c r="C40" s="102"/>
      <c r="D40" s="103"/>
      <c r="E40" s="103"/>
      <c r="F40" s="103"/>
      <c r="G40" s="103"/>
    </row>
    <row r="41" spans="1:7" x14ac:dyDescent="0.3">
      <c r="A41" s="102"/>
      <c r="C41" s="102"/>
      <c r="D41" s="103"/>
      <c r="E41" s="103"/>
      <c r="F41" s="103"/>
      <c r="G41" s="103"/>
    </row>
    <row r="42" spans="1:7" x14ac:dyDescent="0.3">
      <c r="A42" s="102"/>
      <c r="C42" s="102"/>
      <c r="D42" s="103"/>
      <c r="E42" s="103"/>
      <c r="F42" s="103"/>
      <c r="G42" s="103"/>
    </row>
    <row r="43" spans="1:7" ht="19.2" x14ac:dyDescent="0.6">
      <c r="A43" s="94" t="s">
        <v>849</v>
      </c>
      <c r="C43" s="119" t="s">
        <v>850</v>
      </c>
      <c r="D43" s="119" t="s">
        <v>412</v>
      </c>
      <c r="E43" s="119" t="s">
        <v>410</v>
      </c>
      <c r="F43" s="119" t="s">
        <v>411</v>
      </c>
      <c r="G43" s="119" t="s">
        <v>409</v>
      </c>
    </row>
    <row r="44" spans="1:7" x14ac:dyDescent="0.3">
      <c r="A44" s="118" t="s">
        <v>381</v>
      </c>
      <c r="B44" s="169">
        <v>11977.939999999995</v>
      </c>
      <c r="C44" s="108">
        <f>SUM(B44:B44)</f>
        <v>11977.939999999995</v>
      </c>
      <c r="D44" s="174">
        <v>0.01</v>
      </c>
      <c r="E44" s="125">
        <v>0.3</v>
      </c>
      <c r="F44" s="107">
        <v>0.01</v>
      </c>
      <c r="G44" s="171">
        <v>38848</v>
      </c>
    </row>
    <row r="45" spans="1:7" x14ac:dyDescent="0.3">
      <c r="A45" s="91"/>
      <c r="B45" s="103"/>
      <c r="C45" s="102"/>
      <c r="D45" s="103"/>
      <c r="E45" s="103"/>
      <c r="F45" s="103"/>
      <c r="G45" s="103"/>
    </row>
    <row r="46" spans="1:7" x14ac:dyDescent="0.3">
      <c r="A46" s="103"/>
      <c r="B46" s="102"/>
      <c r="C46" s="123"/>
      <c r="D46" s="215" t="s">
        <v>482</v>
      </c>
      <c r="E46" s="215"/>
      <c r="F46" s="215"/>
      <c r="G46" s="103"/>
    </row>
    <row r="47" spans="1:7" x14ac:dyDescent="0.3">
      <c r="A47" s="102"/>
      <c r="B47" s="102"/>
      <c r="C47" s="102"/>
      <c r="D47" s="129"/>
      <c r="E47" s="129"/>
      <c r="F47" s="103"/>
      <c r="G47" s="103"/>
    </row>
    <row r="48" spans="1:7" x14ac:dyDescent="0.3">
      <c r="A48" s="102"/>
      <c r="B48" s="102"/>
      <c r="C48" s="102"/>
      <c r="D48" s="148" t="s">
        <v>483</v>
      </c>
      <c r="E48" s="149" t="s">
        <v>484</v>
      </c>
      <c r="F48" s="149" t="s">
        <v>574</v>
      </c>
      <c r="G48" s="103"/>
    </row>
    <row r="49" spans="1:7" x14ac:dyDescent="0.3">
      <c r="A49" s="102"/>
      <c r="B49" s="102"/>
      <c r="C49" s="102"/>
      <c r="D49" s="145" t="s">
        <v>485</v>
      </c>
      <c r="E49" s="146">
        <f>B44</f>
        <v>11977.939999999995</v>
      </c>
      <c r="F49" s="147">
        <v>1</v>
      </c>
      <c r="G49" s="103"/>
    </row>
    <row r="50" spans="1:7" x14ac:dyDescent="0.3">
      <c r="A50" s="102"/>
      <c r="B50" s="102"/>
      <c r="C50" s="102"/>
      <c r="D50" s="103"/>
      <c r="E50" s="103"/>
      <c r="F50" s="103"/>
      <c r="G50" s="103"/>
    </row>
    <row r="51" spans="1:7" x14ac:dyDescent="0.3">
      <c r="A51" s="102"/>
      <c r="B51" s="102"/>
      <c r="C51" s="102"/>
      <c r="D51" s="103"/>
      <c r="E51" s="103"/>
      <c r="F51" s="103"/>
      <c r="G51" s="103"/>
    </row>
    <row r="52" spans="1:7" x14ac:dyDescent="0.3">
      <c r="A52" s="102"/>
      <c r="B52" s="102"/>
      <c r="C52" s="102"/>
      <c r="D52" s="103"/>
      <c r="E52" s="103"/>
      <c r="F52" s="103"/>
      <c r="G52" s="103"/>
    </row>
    <row r="53" spans="1:7" x14ac:dyDescent="0.3">
      <c r="A53" s="102"/>
      <c r="B53" s="102"/>
      <c r="C53" s="102"/>
      <c r="D53" s="103"/>
      <c r="E53" s="103"/>
      <c r="F53" s="103"/>
      <c r="G53" s="103"/>
    </row>
    <row r="54" spans="1:7" x14ac:dyDescent="0.3">
      <c r="A54" s="102"/>
      <c r="B54" s="102"/>
      <c r="C54" s="102"/>
      <c r="D54" s="103"/>
      <c r="E54" s="103"/>
      <c r="F54" s="103"/>
      <c r="G54" s="103"/>
    </row>
    <row r="55" spans="1:7" x14ac:dyDescent="0.3">
      <c r="A55" s="102"/>
      <c r="B55" s="102"/>
      <c r="C55" s="102"/>
      <c r="D55" s="103"/>
      <c r="E55" s="103"/>
      <c r="F55" s="103"/>
      <c r="G55" s="103"/>
    </row>
    <row r="56" spans="1:7" x14ac:dyDescent="0.3">
      <c r="A56" s="102"/>
      <c r="B56" s="102"/>
      <c r="C56" s="102"/>
      <c r="D56" s="103"/>
      <c r="E56" s="103"/>
      <c r="F56" s="103"/>
      <c r="G56" s="103"/>
    </row>
    <row r="57" spans="1:7" x14ac:dyDescent="0.3">
      <c r="A57" s="92"/>
      <c r="B57" s="22"/>
      <c r="C57" s="102"/>
      <c r="D57" s="103"/>
      <c r="E57" s="103"/>
      <c r="F57" s="103"/>
      <c r="G57" s="103"/>
    </row>
    <row r="58" spans="1:7" x14ac:dyDescent="0.3">
      <c r="A58" s="92"/>
      <c r="B58" s="22"/>
    </row>
    <row r="59" spans="1:7" x14ac:dyDescent="0.3">
      <c r="A59" s="92"/>
      <c r="B59" s="22"/>
    </row>
    <row r="60" spans="1:7" x14ac:dyDescent="0.3">
      <c r="A60" s="92"/>
      <c r="B60" s="22"/>
      <c r="C60" s="102"/>
      <c r="F60" s="103"/>
      <c r="G60" s="103"/>
    </row>
    <row r="61" spans="1:7" x14ac:dyDescent="0.3">
      <c r="A61" s="92"/>
      <c r="B61" s="22"/>
      <c r="C61" s="102"/>
      <c r="D61" s="103"/>
      <c r="E61" s="103"/>
      <c r="F61" s="103"/>
      <c r="G61" s="103"/>
    </row>
    <row r="62" spans="1:7" x14ac:dyDescent="0.3">
      <c r="A62" s="92"/>
      <c r="B62" s="22"/>
      <c r="C62" s="102"/>
      <c r="D62" s="103"/>
      <c r="E62" s="103"/>
      <c r="F62" s="103"/>
      <c r="G62" s="126"/>
    </row>
    <row r="63" spans="1:7" x14ac:dyDescent="0.3">
      <c r="A63" s="92"/>
      <c r="B63" s="22"/>
      <c r="C63" s="102"/>
      <c r="D63" s="103"/>
      <c r="E63" s="103"/>
      <c r="F63" s="103"/>
      <c r="G63" s="103"/>
    </row>
    <row r="64" spans="1:7" x14ac:dyDescent="0.3">
      <c r="A64" s="92"/>
      <c r="B64" s="22"/>
      <c r="C64" s="102"/>
      <c r="D64" s="103"/>
      <c r="E64" s="103"/>
      <c r="F64" s="103"/>
      <c r="G64" s="103"/>
    </row>
    <row r="65" spans="1:7" x14ac:dyDescent="0.3">
      <c r="A65" s="92"/>
      <c r="B65" s="22"/>
      <c r="C65" s="102"/>
      <c r="D65" s="103"/>
      <c r="E65" s="103"/>
      <c r="F65" s="103"/>
      <c r="G65" s="103"/>
    </row>
    <row r="66" spans="1:7" x14ac:dyDescent="0.3">
      <c r="A66" s="92"/>
      <c r="B66" s="22"/>
      <c r="C66" s="102"/>
      <c r="D66" s="103"/>
      <c r="E66" s="103"/>
      <c r="F66" s="103"/>
      <c r="G66" s="103"/>
    </row>
    <row r="67" spans="1:7" x14ac:dyDescent="0.3">
      <c r="A67" s="92"/>
      <c r="B67" s="22"/>
      <c r="C67" s="102"/>
      <c r="D67" s="103"/>
      <c r="E67" s="103"/>
      <c r="F67" s="103"/>
      <c r="G67" s="103"/>
    </row>
    <row r="68" spans="1:7" x14ac:dyDescent="0.3">
      <c r="A68" s="92"/>
      <c r="B68" s="22"/>
      <c r="C68" s="102"/>
      <c r="D68" s="103"/>
      <c r="E68" s="103"/>
      <c r="F68" s="103"/>
      <c r="G68" s="103"/>
    </row>
    <row r="69" spans="1:7" x14ac:dyDescent="0.3">
      <c r="A69" s="92"/>
      <c r="B69" s="22"/>
      <c r="C69" s="102"/>
      <c r="D69" s="103"/>
      <c r="E69" s="103"/>
      <c r="F69" s="103"/>
      <c r="G69" s="103"/>
    </row>
    <row r="70" spans="1:7" x14ac:dyDescent="0.3">
      <c r="A70" s="92"/>
      <c r="B70" s="22"/>
      <c r="C70" s="102"/>
      <c r="D70" s="103"/>
      <c r="E70" s="103"/>
      <c r="F70" s="103"/>
      <c r="G70" s="103"/>
    </row>
    <row r="71" spans="1:7" x14ac:dyDescent="0.3">
      <c r="A71" s="92"/>
      <c r="B71" s="22"/>
      <c r="C71" s="102"/>
      <c r="D71" s="103"/>
      <c r="E71" s="103"/>
      <c r="F71" s="103"/>
      <c r="G71" s="103"/>
    </row>
    <row r="72" spans="1:7" x14ac:dyDescent="0.3">
      <c r="A72" s="92"/>
      <c r="B72" s="22"/>
      <c r="C72" s="102"/>
      <c r="D72" s="103"/>
      <c r="E72" s="103"/>
      <c r="F72" s="103"/>
      <c r="G72" s="103"/>
    </row>
    <row r="73" spans="1:7" x14ac:dyDescent="0.3">
      <c r="A73" s="92"/>
      <c r="B73" s="22"/>
      <c r="C73" s="102"/>
      <c r="D73" s="103"/>
      <c r="E73" s="103"/>
      <c r="F73" s="103"/>
      <c r="G73" s="103"/>
    </row>
    <row r="74" spans="1:7" x14ac:dyDescent="0.3">
      <c r="B74" s="22"/>
    </row>
    <row r="75" spans="1:7" x14ac:dyDescent="0.3">
      <c r="B75" s="22"/>
    </row>
    <row r="76" spans="1:7" x14ac:dyDescent="0.3">
      <c r="B76" s="22"/>
    </row>
  </sheetData>
  <mergeCells count="5">
    <mergeCell ref="D46:F46"/>
    <mergeCell ref="A1:G5"/>
    <mergeCell ref="D33:F33"/>
    <mergeCell ref="D24:F24"/>
    <mergeCell ref="D13:F13"/>
  </mergeCells>
  <dataValidations count="1">
    <dataValidation type="list" allowBlank="1" showInputMessage="1" showErrorMessage="1" sqref="D36:D39 D16 D49 D27" xr:uid="{7C36F6CF-A930-443D-A0D6-2AE9F71BD21A}">
      <formula1>"Woman Owned, Veteran Owned, African American, Asian American, Hispanic American, Native American"</formula1>
    </dataValidation>
  </dataValidations>
  <pageMargins left="0.7" right="0.7" top="0.75" bottom="0.75" header="0.3" footer="0.3"/>
  <drawing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274"/>
  <sheetViews>
    <sheetView workbookViewId="0">
      <selection activeCell="G29" sqref="G29"/>
    </sheetView>
  </sheetViews>
  <sheetFormatPr defaultRowHeight="14.4" x14ac:dyDescent="0.3"/>
  <cols>
    <col min="1" max="1" width="33" bestFit="1" customWidth="1"/>
    <col min="2" max="2" width="14.6640625" bestFit="1" customWidth="1"/>
    <col min="3" max="3" width="9.6640625" bestFit="1" customWidth="1"/>
    <col min="4" max="5" width="11.33203125" bestFit="1" customWidth="1"/>
  </cols>
  <sheetData>
    <row r="3" spans="1:5" x14ac:dyDescent="0.3">
      <c r="A3" t="s">
        <v>343</v>
      </c>
      <c r="B3" t="s">
        <v>344</v>
      </c>
    </row>
    <row r="4" spans="1:5" x14ac:dyDescent="0.3">
      <c r="A4" t="s">
        <v>316</v>
      </c>
      <c r="B4" t="s">
        <v>41</v>
      </c>
      <c r="C4" t="s">
        <v>42</v>
      </c>
      <c r="D4" t="s">
        <v>179</v>
      </c>
      <c r="E4" t="s">
        <v>176</v>
      </c>
    </row>
    <row r="5" spans="1:5" x14ac:dyDescent="0.3">
      <c r="A5" s="53" t="s">
        <v>180</v>
      </c>
      <c r="B5" s="82"/>
      <c r="C5" s="82"/>
      <c r="D5" s="82">
        <v>77.61</v>
      </c>
      <c r="E5" s="82">
        <v>77.61</v>
      </c>
    </row>
    <row r="6" spans="1:5" x14ac:dyDescent="0.3">
      <c r="A6" s="53" t="s">
        <v>48</v>
      </c>
      <c r="B6" s="82">
        <v>117.8</v>
      </c>
      <c r="C6" s="82"/>
      <c r="D6" s="82">
        <v>114</v>
      </c>
      <c r="E6" s="82">
        <v>231.8</v>
      </c>
    </row>
    <row r="7" spans="1:5" x14ac:dyDescent="0.3">
      <c r="A7" s="53" t="s">
        <v>181</v>
      </c>
      <c r="B7" s="82">
        <v>142.88</v>
      </c>
      <c r="C7" s="82"/>
      <c r="D7" s="82"/>
      <c r="E7" s="82">
        <v>142.88</v>
      </c>
    </row>
    <row r="8" spans="1:5" x14ac:dyDescent="0.3">
      <c r="A8" s="53" t="s">
        <v>182</v>
      </c>
      <c r="B8" s="82"/>
      <c r="C8" s="82">
        <v>1577.54</v>
      </c>
      <c r="D8" s="82">
        <v>775.95</v>
      </c>
      <c r="E8" s="82">
        <v>2353.4899999999998</v>
      </c>
    </row>
    <row r="9" spans="1:5" x14ac:dyDescent="0.3">
      <c r="A9" s="53" t="s">
        <v>49</v>
      </c>
      <c r="B9" s="82"/>
      <c r="C9" s="82">
        <v>562.02</v>
      </c>
      <c r="D9" s="82">
        <v>1250</v>
      </c>
      <c r="E9" s="82">
        <v>1812.02</v>
      </c>
    </row>
    <row r="10" spans="1:5" x14ac:dyDescent="0.3">
      <c r="A10" s="53" t="s">
        <v>183</v>
      </c>
      <c r="B10" s="82"/>
      <c r="C10" s="82"/>
      <c r="D10" s="82">
        <v>60.28</v>
      </c>
      <c r="E10" s="82">
        <v>60.28</v>
      </c>
    </row>
    <row r="11" spans="1:5" x14ac:dyDescent="0.3">
      <c r="A11" s="53" t="s">
        <v>50</v>
      </c>
      <c r="B11" s="82">
        <v>1061.18</v>
      </c>
      <c r="C11" s="82">
        <v>1713.34</v>
      </c>
      <c r="D11" s="82">
        <v>5571.31</v>
      </c>
      <c r="E11" s="82">
        <v>8345.83</v>
      </c>
    </row>
    <row r="12" spans="1:5" x14ac:dyDescent="0.3">
      <c r="A12" s="53" t="s">
        <v>184</v>
      </c>
      <c r="B12" s="82"/>
      <c r="C12" s="82">
        <v>266.97000000000003</v>
      </c>
      <c r="D12" s="82">
        <v>147.63999999999999</v>
      </c>
      <c r="E12" s="82">
        <v>414.61</v>
      </c>
    </row>
    <row r="13" spans="1:5" x14ac:dyDescent="0.3">
      <c r="A13" s="53" t="s">
        <v>185</v>
      </c>
      <c r="B13" s="82">
        <v>1699.49</v>
      </c>
      <c r="C13" s="82">
        <v>737.01</v>
      </c>
      <c r="D13" s="82">
        <v>5995</v>
      </c>
      <c r="E13" s="82">
        <v>8431.5</v>
      </c>
    </row>
    <row r="14" spans="1:5" x14ac:dyDescent="0.3">
      <c r="A14" s="53" t="s">
        <v>317</v>
      </c>
      <c r="B14" s="82"/>
      <c r="C14" s="82"/>
      <c r="D14" s="82">
        <v>19621.830000000002</v>
      </c>
      <c r="E14" s="82">
        <v>19621.830000000002</v>
      </c>
    </row>
    <row r="15" spans="1:5" x14ac:dyDescent="0.3">
      <c r="A15" s="53" t="s">
        <v>51</v>
      </c>
      <c r="B15" s="82">
        <v>15.14</v>
      </c>
      <c r="C15" s="82">
        <v>488.94</v>
      </c>
      <c r="D15" s="82">
        <v>3930.54</v>
      </c>
      <c r="E15" s="82">
        <v>4434.62</v>
      </c>
    </row>
    <row r="16" spans="1:5" x14ac:dyDescent="0.3">
      <c r="A16" s="53" t="s">
        <v>318</v>
      </c>
      <c r="B16" s="82">
        <v>301</v>
      </c>
      <c r="C16" s="82"/>
      <c r="D16" s="82">
        <v>347</v>
      </c>
      <c r="E16" s="82">
        <v>648</v>
      </c>
    </row>
    <row r="17" spans="1:5" x14ac:dyDescent="0.3">
      <c r="A17" s="53" t="s">
        <v>52</v>
      </c>
      <c r="B17" s="82">
        <v>4443.1400000000003</v>
      </c>
      <c r="C17" s="82">
        <v>2181.1799999999998</v>
      </c>
      <c r="D17" s="82">
        <v>5848.17</v>
      </c>
      <c r="E17" s="82">
        <v>12472.49</v>
      </c>
    </row>
    <row r="18" spans="1:5" x14ac:dyDescent="0.3">
      <c r="A18" s="53" t="s">
        <v>53</v>
      </c>
      <c r="B18" s="82">
        <v>28036.82</v>
      </c>
      <c r="C18" s="82"/>
      <c r="D18" s="82">
        <v>10292.450000000001</v>
      </c>
      <c r="E18" s="82">
        <v>38329.270000000004</v>
      </c>
    </row>
    <row r="19" spans="1:5" x14ac:dyDescent="0.3">
      <c r="A19" s="53" t="s">
        <v>54</v>
      </c>
      <c r="B19" s="82">
        <v>7392.88</v>
      </c>
      <c r="C19" s="82">
        <v>23734.73</v>
      </c>
      <c r="D19" s="82">
        <v>12575.83</v>
      </c>
      <c r="E19" s="82">
        <v>43703.44</v>
      </c>
    </row>
    <row r="20" spans="1:5" x14ac:dyDescent="0.3">
      <c r="A20" s="53" t="s">
        <v>186</v>
      </c>
      <c r="B20" s="82">
        <v>563.1</v>
      </c>
      <c r="C20" s="82">
        <v>17262.87</v>
      </c>
      <c r="D20" s="82">
        <v>6230.09</v>
      </c>
      <c r="E20" s="82">
        <v>24056.059999999998</v>
      </c>
    </row>
    <row r="21" spans="1:5" x14ac:dyDescent="0.3">
      <c r="A21" s="53" t="s">
        <v>187</v>
      </c>
      <c r="B21" s="82"/>
      <c r="C21" s="82">
        <v>218.93</v>
      </c>
      <c r="D21" s="82">
        <v>315.45999999999998</v>
      </c>
      <c r="E21" s="82">
        <v>534.39</v>
      </c>
    </row>
    <row r="22" spans="1:5" x14ac:dyDescent="0.3">
      <c r="A22" s="53" t="s">
        <v>188</v>
      </c>
      <c r="B22" s="82"/>
      <c r="C22" s="82">
        <v>115.53</v>
      </c>
      <c r="D22" s="82"/>
      <c r="E22" s="82">
        <v>115.53</v>
      </c>
    </row>
    <row r="23" spans="1:5" x14ac:dyDescent="0.3">
      <c r="A23" s="53" t="s">
        <v>55</v>
      </c>
      <c r="B23" s="82"/>
      <c r="C23" s="82">
        <v>50400</v>
      </c>
      <c r="D23" s="82"/>
      <c r="E23" s="82">
        <v>50400</v>
      </c>
    </row>
    <row r="24" spans="1:5" x14ac:dyDescent="0.3">
      <c r="A24" s="53" t="s">
        <v>56</v>
      </c>
      <c r="B24" s="82">
        <v>3210.99</v>
      </c>
      <c r="C24" s="82">
        <v>7161.27</v>
      </c>
      <c r="D24" s="82">
        <v>2270.4</v>
      </c>
      <c r="E24" s="82">
        <v>12642.66</v>
      </c>
    </row>
    <row r="25" spans="1:5" x14ac:dyDescent="0.3">
      <c r="A25" s="53" t="s">
        <v>57</v>
      </c>
      <c r="B25" s="82">
        <v>1025</v>
      </c>
      <c r="C25" s="82"/>
      <c r="D25" s="82">
        <v>7563</v>
      </c>
      <c r="E25" s="82">
        <v>8588</v>
      </c>
    </row>
    <row r="26" spans="1:5" x14ac:dyDescent="0.3">
      <c r="A26" s="53" t="s">
        <v>189</v>
      </c>
      <c r="B26" s="82">
        <v>617.95000000000005</v>
      </c>
      <c r="C26" s="82">
        <v>175</v>
      </c>
      <c r="D26" s="82">
        <v>2016.38</v>
      </c>
      <c r="E26" s="82">
        <v>2809.33</v>
      </c>
    </row>
    <row r="27" spans="1:5" x14ac:dyDescent="0.3">
      <c r="A27" s="53" t="s">
        <v>190</v>
      </c>
      <c r="B27" s="82">
        <v>7028.85</v>
      </c>
      <c r="C27" s="82">
        <v>2807.82</v>
      </c>
      <c r="D27" s="82">
        <v>2036.92</v>
      </c>
      <c r="E27" s="82">
        <v>11873.59</v>
      </c>
    </row>
    <row r="28" spans="1:5" x14ac:dyDescent="0.3">
      <c r="A28" s="53" t="s">
        <v>191</v>
      </c>
      <c r="B28" s="82">
        <v>7278.75</v>
      </c>
      <c r="C28" s="82">
        <v>1416.02</v>
      </c>
      <c r="D28" s="82">
        <v>5492.15</v>
      </c>
      <c r="E28" s="82">
        <v>14186.92</v>
      </c>
    </row>
    <row r="29" spans="1:5" x14ac:dyDescent="0.3">
      <c r="A29" s="53" t="s">
        <v>192</v>
      </c>
      <c r="B29" s="82">
        <v>12169</v>
      </c>
      <c r="C29" s="82">
        <v>141.80000000000001</v>
      </c>
      <c r="D29" s="82">
        <v>324.95</v>
      </c>
      <c r="E29" s="82">
        <v>12635.75</v>
      </c>
    </row>
    <row r="30" spans="1:5" x14ac:dyDescent="0.3">
      <c r="A30" s="53" t="s">
        <v>58</v>
      </c>
      <c r="B30" s="82">
        <v>3949.21</v>
      </c>
      <c r="C30" s="82"/>
      <c r="D30" s="82"/>
      <c r="E30" s="82">
        <v>3949.21</v>
      </c>
    </row>
    <row r="31" spans="1:5" x14ac:dyDescent="0.3">
      <c r="A31" s="53" t="s">
        <v>193</v>
      </c>
      <c r="B31" s="82">
        <v>754.15</v>
      </c>
      <c r="C31" s="82"/>
      <c r="D31" s="82"/>
      <c r="E31" s="82">
        <v>754.15</v>
      </c>
    </row>
    <row r="32" spans="1:5" x14ac:dyDescent="0.3">
      <c r="A32" s="53" t="s">
        <v>59</v>
      </c>
      <c r="B32" s="82"/>
      <c r="C32" s="82">
        <v>8.94</v>
      </c>
      <c r="D32" s="82"/>
      <c r="E32" s="82">
        <v>8.94</v>
      </c>
    </row>
    <row r="33" spans="1:5" x14ac:dyDescent="0.3">
      <c r="A33" s="53" t="s">
        <v>194</v>
      </c>
      <c r="B33" s="82"/>
      <c r="C33" s="82">
        <v>8.94</v>
      </c>
      <c r="D33" s="82"/>
      <c r="E33" s="82">
        <v>8.94</v>
      </c>
    </row>
    <row r="34" spans="1:5" x14ac:dyDescent="0.3">
      <c r="A34" s="53" t="s">
        <v>195</v>
      </c>
      <c r="B34" s="82"/>
      <c r="C34" s="82">
        <v>8.94</v>
      </c>
      <c r="D34" s="82">
        <v>121.73</v>
      </c>
      <c r="E34" s="82">
        <v>130.67000000000002</v>
      </c>
    </row>
    <row r="35" spans="1:5" x14ac:dyDescent="0.3">
      <c r="A35" s="53" t="s">
        <v>196</v>
      </c>
      <c r="B35" s="82">
        <v>3948.44</v>
      </c>
      <c r="C35" s="82"/>
      <c r="D35" s="82">
        <v>493.15</v>
      </c>
      <c r="E35" s="82">
        <v>4441.59</v>
      </c>
    </row>
    <row r="36" spans="1:5" x14ac:dyDescent="0.3">
      <c r="A36" s="53" t="s">
        <v>197</v>
      </c>
      <c r="B36" s="82">
        <v>633.15</v>
      </c>
      <c r="C36" s="82"/>
      <c r="D36" s="82">
        <v>389</v>
      </c>
      <c r="E36" s="82">
        <v>1022.15</v>
      </c>
    </row>
    <row r="37" spans="1:5" x14ac:dyDescent="0.3">
      <c r="A37" s="53" t="s">
        <v>319</v>
      </c>
      <c r="B37" s="82"/>
      <c r="C37" s="82">
        <v>90.73</v>
      </c>
      <c r="D37" s="82"/>
      <c r="E37" s="82">
        <v>90.73</v>
      </c>
    </row>
    <row r="38" spans="1:5" x14ac:dyDescent="0.3">
      <c r="A38" s="53" t="s">
        <v>198</v>
      </c>
      <c r="B38" s="82">
        <v>16926.05</v>
      </c>
      <c r="C38" s="82">
        <v>5254.05</v>
      </c>
      <c r="D38" s="82"/>
      <c r="E38" s="82">
        <v>22180.1</v>
      </c>
    </row>
    <row r="39" spans="1:5" x14ac:dyDescent="0.3">
      <c r="A39" s="53" t="s">
        <v>199</v>
      </c>
      <c r="B39" s="82"/>
      <c r="C39" s="82">
        <v>15.14</v>
      </c>
      <c r="D39" s="82"/>
      <c r="E39" s="82">
        <v>15.14</v>
      </c>
    </row>
    <row r="40" spans="1:5" x14ac:dyDescent="0.3">
      <c r="A40" s="53" t="s">
        <v>200</v>
      </c>
      <c r="B40" s="82">
        <v>13455.33</v>
      </c>
      <c r="C40" s="82">
        <v>59.01</v>
      </c>
      <c r="D40" s="82">
        <v>3000</v>
      </c>
      <c r="E40" s="82">
        <v>16514.34</v>
      </c>
    </row>
    <row r="41" spans="1:5" x14ac:dyDescent="0.3">
      <c r="A41" s="53" t="s">
        <v>201</v>
      </c>
      <c r="B41" s="82">
        <v>15.14</v>
      </c>
      <c r="C41" s="82">
        <v>90.87</v>
      </c>
      <c r="D41" s="82">
        <v>9807.07</v>
      </c>
      <c r="E41" s="82">
        <v>9913.08</v>
      </c>
    </row>
    <row r="42" spans="1:5" x14ac:dyDescent="0.3">
      <c r="A42" s="53" t="s">
        <v>320</v>
      </c>
      <c r="B42" s="82"/>
      <c r="C42" s="82">
        <v>33.74</v>
      </c>
      <c r="D42" s="82"/>
      <c r="E42" s="82">
        <v>33.74</v>
      </c>
    </row>
    <row r="43" spans="1:5" x14ac:dyDescent="0.3">
      <c r="A43" s="53" t="s">
        <v>60</v>
      </c>
      <c r="B43" s="82">
        <v>53.22</v>
      </c>
      <c r="C43" s="82"/>
      <c r="D43" s="82"/>
      <c r="E43" s="82">
        <v>53.22</v>
      </c>
    </row>
    <row r="44" spans="1:5" x14ac:dyDescent="0.3">
      <c r="A44" s="53" t="s">
        <v>61</v>
      </c>
      <c r="B44" s="82"/>
      <c r="C44" s="82"/>
      <c r="D44" s="82">
        <v>10000</v>
      </c>
      <c r="E44" s="82">
        <v>10000</v>
      </c>
    </row>
    <row r="45" spans="1:5" x14ac:dyDescent="0.3">
      <c r="A45" s="53" t="s">
        <v>62</v>
      </c>
      <c r="B45" s="82">
        <v>1154.81</v>
      </c>
      <c r="C45" s="82">
        <v>1743.38</v>
      </c>
      <c r="D45" s="82">
        <v>2555.17</v>
      </c>
      <c r="E45" s="82">
        <v>5453.3600000000006</v>
      </c>
    </row>
    <row r="46" spans="1:5" x14ac:dyDescent="0.3">
      <c r="A46" s="53" t="s">
        <v>202</v>
      </c>
      <c r="B46" s="82"/>
      <c r="C46" s="82"/>
      <c r="D46" s="82">
        <v>4125</v>
      </c>
      <c r="E46" s="82">
        <v>4125</v>
      </c>
    </row>
    <row r="47" spans="1:5" x14ac:dyDescent="0.3">
      <c r="A47" s="53" t="s">
        <v>63</v>
      </c>
      <c r="B47" s="82">
        <v>32873.599999999999</v>
      </c>
      <c r="C47" s="82">
        <v>51511.21</v>
      </c>
      <c r="D47" s="82">
        <v>23351.94</v>
      </c>
      <c r="E47" s="82">
        <v>107736.75</v>
      </c>
    </row>
    <row r="48" spans="1:5" x14ac:dyDescent="0.3">
      <c r="A48" s="53" t="s">
        <v>64</v>
      </c>
      <c r="B48" s="82">
        <v>2222.5300000000002</v>
      </c>
      <c r="C48" s="82">
        <v>25656</v>
      </c>
      <c r="D48" s="82">
        <v>86200.99</v>
      </c>
      <c r="E48" s="82">
        <v>114079.52</v>
      </c>
    </row>
    <row r="49" spans="1:5" x14ac:dyDescent="0.3">
      <c r="A49" s="53" t="s">
        <v>203</v>
      </c>
      <c r="B49" s="82">
        <v>2500</v>
      </c>
      <c r="C49" s="82">
        <v>196.65</v>
      </c>
      <c r="D49" s="82">
        <v>456.43</v>
      </c>
      <c r="E49" s="82">
        <v>3153.08</v>
      </c>
    </row>
    <row r="50" spans="1:5" x14ac:dyDescent="0.3">
      <c r="A50" s="53" t="s">
        <v>204</v>
      </c>
      <c r="B50" s="82">
        <v>8089.78</v>
      </c>
      <c r="C50" s="82">
        <v>586</v>
      </c>
      <c r="D50" s="82">
        <v>81983.990000000005</v>
      </c>
      <c r="E50" s="82">
        <v>90659.77</v>
      </c>
    </row>
    <row r="51" spans="1:5" x14ac:dyDescent="0.3">
      <c r="A51" s="53" t="s">
        <v>205</v>
      </c>
      <c r="B51" s="82"/>
      <c r="C51" s="82"/>
      <c r="D51" s="82">
        <v>319.5</v>
      </c>
      <c r="E51" s="82">
        <v>319.5</v>
      </c>
    </row>
    <row r="52" spans="1:5" x14ac:dyDescent="0.3">
      <c r="A52" s="53" t="s">
        <v>65</v>
      </c>
      <c r="B52" s="82"/>
      <c r="C52" s="82">
        <v>4418.71</v>
      </c>
      <c r="D52" s="82"/>
      <c r="E52" s="82">
        <v>4418.71</v>
      </c>
    </row>
    <row r="53" spans="1:5" x14ac:dyDescent="0.3">
      <c r="A53" s="53" t="s">
        <v>206</v>
      </c>
      <c r="B53" s="82">
        <v>316.8</v>
      </c>
      <c r="C53" s="82">
        <v>70.849999999999994</v>
      </c>
      <c r="D53" s="82">
        <v>1302</v>
      </c>
      <c r="E53" s="82">
        <v>1689.65</v>
      </c>
    </row>
    <row r="54" spans="1:5" x14ac:dyDescent="0.3">
      <c r="A54" s="53" t="s">
        <v>207</v>
      </c>
      <c r="B54" s="82">
        <v>393</v>
      </c>
      <c r="C54" s="82"/>
      <c r="D54" s="82">
        <v>2925</v>
      </c>
      <c r="E54" s="82">
        <v>3318</v>
      </c>
    </row>
    <row r="55" spans="1:5" x14ac:dyDescent="0.3">
      <c r="A55" s="53" t="s">
        <v>208</v>
      </c>
      <c r="B55" s="82">
        <v>30</v>
      </c>
      <c r="C55" s="82">
        <v>30</v>
      </c>
      <c r="D55" s="82">
        <v>591.16999999999996</v>
      </c>
      <c r="E55" s="82">
        <v>651.16999999999996</v>
      </c>
    </row>
    <row r="56" spans="1:5" x14ac:dyDescent="0.3">
      <c r="A56" s="53" t="s">
        <v>209</v>
      </c>
      <c r="B56" s="82">
        <v>36</v>
      </c>
      <c r="C56" s="82">
        <v>36</v>
      </c>
      <c r="D56" s="82">
        <v>10611</v>
      </c>
      <c r="E56" s="82">
        <v>10683</v>
      </c>
    </row>
    <row r="57" spans="1:5" x14ac:dyDescent="0.3">
      <c r="A57" s="53" t="s">
        <v>66</v>
      </c>
      <c r="B57" s="82">
        <v>46</v>
      </c>
      <c r="C57" s="82">
        <v>2322.85</v>
      </c>
      <c r="D57" s="82">
        <v>3624.35</v>
      </c>
      <c r="E57" s="82">
        <v>5993.2</v>
      </c>
    </row>
    <row r="58" spans="1:5" x14ac:dyDescent="0.3">
      <c r="A58" s="53" t="s">
        <v>67</v>
      </c>
      <c r="B58" s="82">
        <v>427.78</v>
      </c>
      <c r="C58" s="82">
        <v>110247.4</v>
      </c>
      <c r="D58" s="82">
        <v>9558.5</v>
      </c>
      <c r="E58" s="82">
        <v>120233.68</v>
      </c>
    </row>
    <row r="59" spans="1:5" x14ac:dyDescent="0.3">
      <c r="A59" s="53" t="s">
        <v>68</v>
      </c>
      <c r="B59" s="82"/>
      <c r="C59" s="82">
        <v>11237.02</v>
      </c>
      <c r="D59" s="82"/>
      <c r="E59" s="82">
        <v>11237.02</v>
      </c>
    </row>
    <row r="60" spans="1:5" x14ac:dyDescent="0.3">
      <c r="A60" s="53" t="s">
        <v>210</v>
      </c>
      <c r="B60" s="82"/>
      <c r="C60" s="82">
        <v>158.4</v>
      </c>
      <c r="D60" s="82">
        <v>101.03</v>
      </c>
      <c r="E60" s="82">
        <v>259.43</v>
      </c>
    </row>
    <row r="61" spans="1:5" x14ac:dyDescent="0.3">
      <c r="A61" s="53" t="s">
        <v>69</v>
      </c>
      <c r="B61" s="82">
        <v>44026.6</v>
      </c>
      <c r="C61" s="82">
        <v>4202</v>
      </c>
      <c r="D61" s="82">
        <v>49338.559999999998</v>
      </c>
      <c r="E61" s="82">
        <v>97567.16</v>
      </c>
    </row>
    <row r="62" spans="1:5" x14ac:dyDescent="0.3">
      <c r="A62" s="53" t="s">
        <v>70</v>
      </c>
      <c r="B62" s="82">
        <v>346.48</v>
      </c>
      <c r="C62" s="82">
        <v>386.83</v>
      </c>
      <c r="D62" s="82">
        <v>2221.29</v>
      </c>
      <c r="E62" s="82">
        <v>2954.6</v>
      </c>
    </row>
    <row r="63" spans="1:5" x14ac:dyDescent="0.3">
      <c r="A63" s="53" t="s">
        <v>71</v>
      </c>
      <c r="B63" s="82">
        <v>185</v>
      </c>
      <c r="C63" s="82">
        <v>1312.02</v>
      </c>
      <c r="D63" s="82">
        <v>1054.25</v>
      </c>
      <c r="E63" s="82">
        <v>2551.27</v>
      </c>
    </row>
    <row r="64" spans="1:5" x14ac:dyDescent="0.3">
      <c r="A64" s="53" t="s">
        <v>211</v>
      </c>
      <c r="B64" s="82"/>
      <c r="C64" s="82"/>
      <c r="D64" s="82">
        <v>10.55</v>
      </c>
      <c r="E64" s="82">
        <v>10.55</v>
      </c>
    </row>
    <row r="65" spans="1:5" x14ac:dyDescent="0.3">
      <c r="A65" s="53" t="s">
        <v>72</v>
      </c>
      <c r="B65" s="82">
        <v>4873.0600000000004</v>
      </c>
      <c r="C65" s="82">
        <v>9877.26</v>
      </c>
      <c r="D65" s="82">
        <v>3317.68</v>
      </c>
      <c r="E65" s="82">
        <v>18068</v>
      </c>
    </row>
    <row r="66" spans="1:5" x14ac:dyDescent="0.3">
      <c r="A66" s="53" t="s">
        <v>73</v>
      </c>
      <c r="B66" s="82">
        <v>635</v>
      </c>
      <c r="C66" s="82"/>
      <c r="D66" s="82">
        <v>1282.07</v>
      </c>
      <c r="E66" s="82">
        <v>1917.07</v>
      </c>
    </row>
    <row r="67" spans="1:5" x14ac:dyDescent="0.3">
      <c r="A67" s="53" t="s">
        <v>74</v>
      </c>
      <c r="B67" s="82"/>
      <c r="C67" s="82">
        <v>1009.4</v>
      </c>
      <c r="D67" s="82"/>
      <c r="E67" s="82">
        <v>1009.4</v>
      </c>
    </row>
    <row r="68" spans="1:5" x14ac:dyDescent="0.3">
      <c r="A68" s="53" t="s">
        <v>75</v>
      </c>
      <c r="B68" s="82"/>
      <c r="C68" s="82">
        <v>212.56</v>
      </c>
      <c r="D68" s="82"/>
      <c r="E68" s="82">
        <v>212.56</v>
      </c>
    </row>
    <row r="69" spans="1:5" x14ac:dyDescent="0.3">
      <c r="A69" s="53" t="s">
        <v>76</v>
      </c>
      <c r="B69" s="82"/>
      <c r="C69" s="82"/>
      <c r="D69" s="82">
        <v>3283.01</v>
      </c>
      <c r="E69" s="82">
        <v>3283.01</v>
      </c>
    </row>
    <row r="70" spans="1:5" x14ac:dyDescent="0.3">
      <c r="A70" s="53" t="s">
        <v>212</v>
      </c>
      <c r="B70" s="82"/>
      <c r="C70" s="82"/>
      <c r="D70" s="82">
        <v>15.14</v>
      </c>
      <c r="E70" s="82">
        <v>15.14</v>
      </c>
    </row>
    <row r="71" spans="1:5" x14ac:dyDescent="0.3">
      <c r="A71" s="53" t="s">
        <v>213</v>
      </c>
      <c r="B71" s="82">
        <v>198</v>
      </c>
      <c r="C71" s="82">
        <v>396</v>
      </c>
      <c r="D71" s="82">
        <v>285</v>
      </c>
      <c r="E71" s="82">
        <v>879</v>
      </c>
    </row>
    <row r="72" spans="1:5" x14ac:dyDescent="0.3">
      <c r="A72" s="53" t="s">
        <v>77</v>
      </c>
      <c r="B72" s="82"/>
      <c r="C72" s="82"/>
      <c r="D72" s="82">
        <v>6008.94</v>
      </c>
      <c r="E72" s="82">
        <v>6008.94</v>
      </c>
    </row>
    <row r="73" spans="1:5" x14ac:dyDescent="0.3">
      <c r="A73" s="53" t="s">
        <v>78</v>
      </c>
      <c r="B73" s="82"/>
      <c r="C73" s="82"/>
      <c r="D73" s="82">
        <v>1930.92</v>
      </c>
      <c r="E73" s="82">
        <v>1930.92</v>
      </c>
    </row>
    <row r="74" spans="1:5" x14ac:dyDescent="0.3">
      <c r="A74" s="53" t="s">
        <v>214</v>
      </c>
      <c r="B74" s="82">
        <v>234.99</v>
      </c>
      <c r="C74" s="82"/>
      <c r="D74" s="82">
        <v>430</v>
      </c>
      <c r="E74" s="82">
        <v>664.99</v>
      </c>
    </row>
    <row r="75" spans="1:5" x14ac:dyDescent="0.3">
      <c r="A75" s="53" t="s">
        <v>321</v>
      </c>
      <c r="B75" s="82">
        <v>558.54</v>
      </c>
      <c r="C75" s="82"/>
      <c r="D75" s="82">
        <v>3338.47</v>
      </c>
      <c r="E75" s="82">
        <v>3897.0099999999998</v>
      </c>
    </row>
    <row r="76" spans="1:5" x14ac:dyDescent="0.3">
      <c r="A76" s="53" t="s">
        <v>79</v>
      </c>
      <c r="B76" s="82">
        <v>172.11</v>
      </c>
      <c r="C76" s="82"/>
      <c r="D76" s="82">
        <v>12478.5</v>
      </c>
      <c r="E76" s="82">
        <v>12650.61</v>
      </c>
    </row>
    <row r="77" spans="1:5" x14ac:dyDescent="0.3">
      <c r="A77" s="53" t="s">
        <v>215</v>
      </c>
      <c r="B77" s="82"/>
      <c r="C77" s="82"/>
      <c r="D77" s="82">
        <v>6.2</v>
      </c>
      <c r="E77" s="82">
        <v>6.2</v>
      </c>
    </row>
    <row r="78" spans="1:5" x14ac:dyDescent="0.3">
      <c r="A78" s="53" t="s">
        <v>216</v>
      </c>
      <c r="B78" s="82"/>
      <c r="C78" s="82">
        <v>139.94</v>
      </c>
      <c r="D78" s="82">
        <v>-139.94</v>
      </c>
      <c r="E78" s="82">
        <v>0</v>
      </c>
    </row>
    <row r="79" spans="1:5" x14ac:dyDescent="0.3">
      <c r="A79" s="53" t="s">
        <v>217</v>
      </c>
      <c r="B79" s="82">
        <v>4862.3900000000003</v>
      </c>
      <c r="C79" s="82">
        <v>129</v>
      </c>
      <c r="D79" s="82">
        <v>3083.2</v>
      </c>
      <c r="E79" s="82">
        <v>8074.59</v>
      </c>
    </row>
    <row r="80" spans="1:5" x14ac:dyDescent="0.3">
      <c r="A80" s="53" t="s">
        <v>218</v>
      </c>
      <c r="B80" s="82"/>
      <c r="C80" s="82"/>
      <c r="D80" s="82">
        <v>51.6</v>
      </c>
      <c r="E80" s="82">
        <v>51.6</v>
      </c>
    </row>
    <row r="81" spans="1:5" x14ac:dyDescent="0.3">
      <c r="A81" s="53" t="s">
        <v>80</v>
      </c>
      <c r="B81" s="82"/>
      <c r="C81" s="82"/>
      <c r="D81" s="82">
        <v>197.84</v>
      </c>
      <c r="E81" s="82">
        <v>197.84</v>
      </c>
    </row>
    <row r="82" spans="1:5" x14ac:dyDescent="0.3">
      <c r="A82" s="53" t="s">
        <v>219</v>
      </c>
      <c r="B82" s="82"/>
      <c r="C82" s="82">
        <v>438.9</v>
      </c>
      <c r="D82" s="82"/>
      <c r="E82" s="82">
        <v>438.9</v>
      </c>
    </row>
    <row r="83" spans="1:5" x14ac:dyDescent="0.3">
      <c r="A83" s="53" t="s">
        <v>220</v>
      </c>
      <c r="B83" s="82"/>
      <c r="C83" s="82"/>
      <c r="D83" s="82">
        <v>364.99</v>
      </c>
      <c r="E83" s="82">
        <v>364.99</v>
      </c>
    </row>
    <row r="84" spans="1:5" x14ac:dyDescent="0.3">
      <c r="A84" s="53" t="s">
        <v>221</v>
      </c>
      <c r="B84" s="82"/>
      <c r="C84" s="82">
        <v>411.74</v>
      </c>
      <c r="D84" s="82">
        <v>15000</v>
      </c>
      <c r="E84" s="82">
        <v>15411.74</v>
      </c>
    </row>
    <row r="85" spans="1:5" x14ac:dyDescent="0.3">
      <c r="A85" s="53" t="s">
        <v>222</v>
      </c>
      <c r="B85" s="82">
        <v>4994.13</v>
      </c>
      <c r="C85" s="82">
        <v>602.1</v>
      </c>
      <c r="D85" s="82">
        <v>705.9</v>
      </c>
      <c r="E85" s="82">
        <v>6302.13</v>
      </c>
    </row>
    <row r="86" spans="1:5" x14ac:dyDescent="0.3">
      <c r="A86" s="53" t="s">
        <v>81</v>
      </c>
      <c r="B86" s="82"/>
      <c r="C86" s="82">
        <v>528.57000000000005</v>
      </c>
      <c r="D86" s="82">
        <v>1852.26</v>
      </c>
      <c r="E86" s="82">
        <v>2380.83</v>
      </c>
    </row>
    <row r="87" spans="1:5" x14ac:dyDescent="0.3">
      <c r="A87" s="53" t="s">
        <v>322</v>
      </c>
      <c r="B87" s="82"/>
      <c r="C87" s="82">
        <v>2237.12</v>
      </c>
      <c r="D87" s="82"/>
      <c r="E87" s="82">
        <v>2237.12</v>
      </c>
    </row>
    <row r="88" spans="1:5" x14ac:dyDescent="0.3">
      <c r="A88" s="53" t="s">
        <v>223</v>
      </c>
      <c r="B88" s="82"/>
      <c r="C88" s="82"/>
      <c r="D88" s="82">
        <v>10552.81</v>
      </c>
      <c r="E88" s="82">
        <v>10552.81</v>
      </c>
    </row>
    <row r="89" spans="1:5" x14ac:dyDescent="0.3">
      <c r="A89" s="53" t="s">
        <v>82</v>
      </c>
      <c r="B89" s="82"/>
      <c r="C89" s="82">
        <v>1470</v>
      </c>
      <c r="D89" s="82">
        <v>4050</v>
      </c>
      <c r="E89" s="82">
        <v>5520</v>
      </c>
    </row>
    <row r="90" spans="1:5" x14ac:dyDescent="0.3">
      <c r="A90" s="53" t="s">
        <v>83</v>
      </c>
      <c r="B90" s="82"/>
      <c r="C90" s="82"/>
      <c r="D90" s="82">
        <v>3605</v>
      </c>
      <c r="E90" s="82">
        <v>3605</v>
      </c>
    </row>
    <row r="91" spans="1:5" x14ac:dyDescent="0.3">
      <c r="A91" s="53" t="s">
        <v>224</v>
      </c>
      <c r="B91" s="82">
        <v>2358.81</v>
      </c>
      <c r="C91" s="82">
        <v>123.02</v>
      </c>
      <c r="D91" s="82">
        <v>373.2</v>
      </c>
      <c r="E91" s="82">
        <v>2855.0299999999997</v>
      </c>
    </row>
    <row r="92" spans="1:5" x14ac:dyDescent="0.3">
      <c r="A92" s="53" t="s">
        <v>323</v>
      </c>
      <c r="B92" s="82">
        <v>1500</v>
      </c>
      <c r="C92" s="82">
        <v>8276.7800000000007</v>
      </c>
      <c r="D92" s="82"/>
      <c r="E92" s="82">
        <v>9776.7800000000007</v>
      </c>
    </row>
    <row r="93" spans="1:5" x14ac:dyDescent="0.3">
      <c r="A93" s="53" t="s">
        <v>84</v>
      </c>
      <c r="B93" s="82">
        <v>3942.08</v>
      </c>
      <c r="C93" s="82">
        <v>67757.460000000006</v>
      </c>
      <c r="D93" s="82">
        <v>115178</v>
      </c>
      <c r="E93" s="82">
        <v>186877.54</v>
      </c>
    </row>
    <row r="94" spans="1:5" x14ac:dyDescent="0.3">
      <c r="A94" s="53" t="s">
        <v>225</v>
      </c>
      <c r="B94" s="82"/>
      <c r="C94" s="82"/>
      <c r="D94" s="82">
        <v>17895.189999999999</v>
      </c>
      <c r="E94" s="82">
        <v>17895.189999999999</v>
      </c>
    </row>
    <row r="95" spans="1:5" x14ac:dyDescent="0.3">
      <c r="A95" s="53" t="s">
        <v>226</v>
      </c>
      <c r="B95" s="82">
        <v>20335.27</v>
      </c>
      <c r="C95" s="82">
        <v>13684.24</v>
      </c>
      <c r="D95" s="82">
        <v>11201.99</v>
      </c>
      <c r="E95" s="82">
        <v>45221.5</v>
      </c>
    </row>
    <row r="96" spans="1:5" x14ac:dyDescent="0.3">
      <c r="A96" s="53" t="s">
        <v>85</v>
      </c>
      <c r="B96" s="82">
        <v>1479.34</v>
      </c>
      <c r="C96" s="82">
        <v>928.31</v>
      </c>
      <c r="D96" s="82">
        <v>196.2</v>
      </c>
      <c r="E96" s="82">
        <v>2603.8499999999995</v>
      </c>
    </row>
    <row r="97" spans="1:5" x14ac:dyDescent="0.3">
      <c r="A97" s="53" t="s">
        <v>86</v>
      </c>
      <c r="B97" s="82"/>
      <c r="C97" s="82"/>
      <c r="D97" s="82">
        <v>15.14</v>
      </c>
      <c r="E97" s="82">
        <v>15.14</v>
      </c>
    </row>
    <row r="98" spans="1:5" x14ac:dyDescent="0.3">
      <c r="A98" s="53" t="s">
        <v>324</v>
      </c>
      <c r="B98" s="82"/>
      <c r="C98" s="82"/>
      <c r="D98" s="82">
        <v>8.94</v>
      </c>
      <c r="E98" s="82">
        <v>8.94</v>
      </c>
    </row>
    <row r="99" spans="1:5" x14ac:dyDescent="0.3">
      <c r="A99" s="53" t="s">
        <v>87</v>
      </c>
      <c r="B99" s="82">
        <v>8.94</v>
      </c>
      <c r="C99" s="82"/>
      <c r="D99" s="82"/>
      <c r="E99" s="82">
        <v>8.94</v>
      </c>
    </row>
    <row r="100" spans="1:5" x14ac:dyDescent="0.3">
      <c r="A100" s="53" t="s">
        <v>88</v>
      </c>
      <c r="B100" s="82">
        <v>841.25</v>
      </c>
      <c r="C100" s="82">
        <v>98.14</v>
      </c>
      <c r="D100" s="82">
        <v>7841.31</v>
      </c>
      <c r="E100" s="82">
        <v>8780.7000000000007</v>
      </c>
    </row>
    <row r="101" spans="1:5" x14ac:dyDescent="0.3">
      <c r="A101" s="53" t="s">
        <v>89</v>
      </c>
      <c r="B101" s="82">
        <v>24757.5</v>
      </c>
      <c r="C101" s="82">
        <v>182.07</v>
      </c>
      <c r="D101" s="82">
        <v>17632.7</v>
      </c>
      <c r="E101" s="82">
        <v>42572.270000000004</v>
      </c>
    </row>
    <row r="102" spans="1:5" x14ac:dyDescent="0.3">
      <c r="A102" s="53" t="s">
        <v>325</v>
      </c>
      <c r="B102" s="82"/>
      <c r="C102" s="82">
        <v>19000.05</v>
      </c>
      <c r="D102" s="82"/>
      <c r="E102" s="82">
        <v>19000.05</v>
      </c>
    </row>
    <row r="103" spans="1:5" x14ac:dyDescent="0.3">
      <c r="A103" s="53" t="s">
        <v>227</v>
      </c>
      <c r="B103" s="82">
        <v>279.8</v>
      </c>
      <c r="C103" s="82">
        <v>240</v>
      </c>
      <c r="D103" s="82">
        <v>292</v>
      </c>
      <c r="E103" s="82">
        <v>811.8</v>
      </c>
    </row>
    <row r="104" spans="1:5" x14ac:dyDescent="0.3">
      <c r="A104" s="53" t="s">
        <v>228</v>
      </c>
      <c r="B104" s="82">
        <v>33047</v>
      </c>
      <c r="C104" s="82"/>
      <c r="D104" s="82"/>
      <c r="E104" s="82">
        <v>33047</v>
      </c>
    </row>
    <row r="105" spans="1:5" x14ac:dyDescent="0.3">
      <c r="A105" s="53" t="s">
        <v>326</v>
      </c>
      <c r="B105" s="82"/>
      <c r="C105" s="82"/>
      <c r="D105" s="82">
        <v>627.65</v>
      </c>
      <c r="E105" s="82">
        <v>627.65</v>
      </c>
    </row>
    <row r="106" spans="1:5" x14ac:dyDescent="0.3">
      <c r="A106" s="53" t="s">
        <v>229</v>
      </c>
      <c r="B106" s="82">
        <v>20883.169999999998</v>
      </c>
      <c r="C106" s="82"/>
      <c r="D106" s="82"/>
      <c r="E106" s="82">
        <v>20883.169999999998</v>
      </c>
    </row>
    <row r="107" spans="1:5" x14ac:dyDescent="0.3">
      <c r="A107" s="53" t="s">
        <v>90</v>
      </c>
      <c r="B107" s="82">
        <v>828.18</v>
      </c>
      <c r="C107" s="82">
        <v>738.6</v>
      </c>
      <c r="D107" s="82">
        <v>637.71</v>
      </c>
      <c r="E107" s="82">
        <v>2204.4899999999998</v>
      </c>
    </row>
    <row r="108" spans="1:5" x14ac:dyDescent="0.3">
      <c r="A108" s="53" t="s">
        <v>91</v>
      </c>
      <c r="B108" s="82"/>
      <c r="C108" s="82">
        <v>322.99</v>
      </c>
      <c r="D108" s="82">
        <v>93.18</v>
      </c>
      <c r="E108" s="82">
        <v>416.17</v>
      </c>
    </row>
    <row r="109" spans="1:5" x14ac:dyDescent="0.3">
      <c r="A109" s="53" t="s">
        <v>92</v>
      </c>
      <c r="B109" s="82">
        <v>34139.279999999999</v>
      </c>
      <c r="C109" s="82">
        <v>15852.34</v>
      </c>
      <c r="D109" s="82">
        <v>39040.949999999997</v>
      </c>
      <c r="E109" s="82">
        <v>89032.569999999992</v>
      </c>
    </row>
    <row r="110" spans="1:5" x14ac:dyDescent="0.3">
      <c r="A110" s="53" t="s">
        <v>93</v>
      </c>
      <c r="B110" s="82">
        <v>8.94</v>
      </c>
      <c r="C110" s="82"/>
      <c r="D110" s="82"/>
      <c r="E110" s="82">
        <v>8.94</v>
      </c>
    </row>
    <row r="111" spans="1:5" x14ac:dyDescent="0.3">
      <c r="A111" s="53" t="s">
        <v>94</v>
      </c>
      <c r="B111" s="82">
        <v>2389.02</v>
      </c>
      <c r="C111" s="82">
        <v>10556.7</v>
      </c>
      <c r="D111" s="82">
        <v>51103.06</v>
      </c>
      <c r="E111" s="82">
        <v>64048.78</v>
      </c>
    </row>
    <row r="112" spans="1:5" x14ac:dyDescent="0.3">
      <c r="A112" s="53" t="s">
        <v>95</v>
      </c>
      <c r="B112" s="82">
        <v>21500</v>
      </c>
      <c r="C112" s="82"/>
      <c r="D112" s="82"/>
      <c r="E112" s="82">
        <v>21500</v>
      </c>
    </row>
    <row r="113" spans="1:5" x14ac:dyDescent="0.3">
      <c r="A113" s="53" t="s">
        <v>96</v>
      </c>
      <c r="B113" s="82">
        <v>53.52</v>
      </c>
      <c r="C113" s="82">
        <v>234.5</v>
      </c>
      <c r="D113" s="82"/>
      <c r="E113" s="82">
        <v>288.02</v>
      </c>
    </row>
    <row r="114" spans="1:5" x14ac:dyDescent="0.3">
      <c r="A114" s="53" t="s">
        <v>230</v>
      </c>
      <c r="B114" s="82">
        <v>42.34</v>
      </c>
      <c r="C114" s="82"/>
      <c r="D114" s="82"/>
      <c r="E114" s="82">
        <v>42.34</v>
      </c>
    </row>
    <row r="115" spans="1:5" x14ac:dyDescent="0.3">
      <c r="A115" s="53" t="s">
        <v>231</v>
      </c>
      <c r="B115" s="82"/>
      <c r="C115" s="82"/>
      <c r="D115" s="82">
        <v>125.04</v>
      </c>
      <c r="E115" s="82">
        <v>125.04</v>
      </c>
    </row>
    <row r="116" spans="1:5" x14ac:dyDescent="0.3">
      <c r="A116" s="53" t="s">
        <v>232</v>
      </c>
      <c r="B116" s="82">
        <v>980.58</v>
      </c>
      <c r="C116" s="82"/>
      <c r="D116" s="82"/>
      <c r="E116" s="82">
        <v>980.58</v>
      </c>
    </row>
    <row r="117" spans="1:5" x14ac:dyDescent="0.3">
      <c r="A117" s="53" t="s">
        <v>97</v>
      </c>
      <c r="B117" s="82"/>
      <c r="C117" s="82">
        <v>405.33</v>
      </c>
      <c r="D117" s="82">
        <v>3555.77</v>
      </c>
      <c r="E117" s="82">
        <v>3961.1</v>
      </c>
    </row>
    <row r="118" spans="1:5" x14ac:dyDescent="0.3">
      <c r="A118" s="53" t="s">
        <v>233</v>
      </c>
      <c r="B118" s="82">
        <v>2677.98</v>
      </c>
      <c r="C118" s="82">
        <v>2422.3000000000002</v>
      </c>
      <c r="D118" s="82">
        <v>841.56</v>
      </c>
      <c r="E118" s="82">
        <v>5941.84</v>
      </c>
    </row>
    <row r="119" spans="1:5" x14ac:dyDescent="0.3">
      <c r="A119" s="53" t="s">
        <v>98</v>
      </c>
      <c r="B119" s="82">
        <v>1851.75</v>
      </c>
      <c r="C119" s="82"/>
      <c r="D119" s="82">
        <v>24251.75</v>
      </c>
      <c r="E119" s="82">
        <v>26103.5</v>
      </c>
    </row>
    <row r="120" spans="1:5" x14ac:dyDescent="0.3">
      <c r="A120" s="53" t="s">
        <v>99</v>
      </c>
      <c r="B120" s="82"/>
      <c r="C120" s="82"/>
      <c r="D120" s="82">
        <v>53.5</v>
      </c>
      <c r="E120" s="82">
        <v>53.5</v>
      </c>
    </row>
    <row r="121" spans="1:5" x14ac:dyDescent="0.3">
      <c r="A121" s="53" t="s">
        <v>234</v>
      </c>
      <c r="B121" s="82"/>
      <c r="C121" s="82"/>
      <c r="D121" s="82">
        <v>58.55</v>
      </c>
      <c r="E121" s="82">
        <v>58.55</v>
      </c>
    </row>
    <row r="122" spans="1:5" x14ac:dyDescent="0.3">
      <c r="A122" s="53" t="s">
        <v>100</v>
      </c>
      <c r="B122" s="82">
        <v>1632.2</v>
      </c>
      <c r="C122" s="82"/>
      <c r="D122" s="82">
        <v>1043.17</v>
      </c>
      <c r="E122" s="82">
        <v>2675.37</v>
      </c>
    </row>
    <row r="123" spans="1:5" x14ac:dyDescent="0.3">
      <c r="A123" s="53" t="s">
        <v>235</v>
      </c>
      <c r="B123" s="82"/>
      <c r="C123" s="82">
        <v>315</v>
      </c>
      <c r="D123" s="82">
        <v>1690</v>
      </c>
      <c r="E123" s="82">
        <v>2005</v>
      </c>
    </row>
    <row r="124" spans="1:5" x14ac:dyDescent="0.3">
      <c r="A124" s="53" t="s">
        <v>236</v>
      </c>
      <c r="B124" s="82">
        <v>18.91</v>
      </c>
      <c r="C124" s="82"/>
      <c r="D124" s="82"/>
      <c r="E124" s="82">
        <v>18.91</v>
      </c>
    </row>
    <row r="125" spans="1:5" x14ac:dyDescent="0.3">
      <c r="A125" s="53" t="s">
        <v>237</v>
      </c>
      <c r="B125" s="82">
        <v>1399.84</v>
      </c>
      <c r="C125" s="82">
        <v>7482.33</v>
      </c>
      <c r="D125" s="82"/>
      <c r="E125" s="82">
        <v>8882.17</v>
      </c>
    </row>
    <row r="126" spans="1:5" x14ac:dyDescent="0.3">
      <c r="A126" s="53" t="s">
        <v>101</v>
      </c>
      <c r="B126" s="82">
        <v>2825.77</v>
      </c>
      <c r="C126" s="82">
        <v>1787.07</v>
      </c>
      <c r="D126" s="82">
        <v>16331.96</v>
      </c>
      <c r="E126" s="82">
        <v>20944.8</v>
      </c>
    </row>
    <row r="127" spans="1:5" x14ac:dyDescent="0.3">
      <c r="A127" s="53" t="s">
        <v>327</v>
      </c>
      <c r="B127" s="82"/>
      <c r="C127" s="82">
        <v>808.96</v>
      </c>
      <c r="D127" s="82">
        <v>724.17</v>
      </c>
      <c r="E127" s="82">
        <v>1533.13</v>
      </c>
    </row>
    <row r="128" spans="1:5" x14ac:dyDescent="0.3">
      <c r="A128" s="53" t="s">
        <v>102</v>
      </c>
      <c r="B128" s="82">
        <v>3321.16</v>
      </c>
      <c r="C128" s="82">
        <v>1637.02</v>
      </c>
      <c r="D128" s="82">
        <v>8743.9699999999993</v>
      </c>
      <c r="E128" s="82">
        <v>13702.15</v>
      </c>
    </row>
    <row r="129" spans="1:5" x14ac:dyDescent="0.3">
      <c r="A129" s="53" t="s">
        <v>103</v>
      </c>
      <c r="B129" s="82"/>
      <c r="C129" s="82"/>
      <c r="D129" s="82">
        <v>52502.83</v>
      </c>
      <c r="E129" s="82">
        <v>52502.83</v>
      </c>
    </row>
    <row r="130" spans="1:5" x14ac:dyDescent="0.3">
      <c r="A130" s="53" t="s">
        <v>104</v>
      </c>
      <c r="B130" s="82"/>
      <c r="C130" s="82">
        <v>3399</v>
      </c>
      <c r="D130" s="82">
        <v>2640</v>
      </c>
      <c r="E130" s="82">
        <v>6039</v>
      </c>
    </row>
    <row r="131" spans="1:5" x14ac:dyDescent="0.3">
      <c r="A131" s="53" t="s">
        <v>105</v>
      </c>
      <c r="B131" s="82"/>
      <c r="C131" s="82">
        <v>339.28</v>
      </c>
      <c r="D131" s="82"/>
      <c r="E131" s="82">
        <v>339.28</v>
      </c>
    </row>
    <row r="132" spans="1:5" x14ac:dyDescent="0.3">
      <c r="A132" s="53" t="s">
        <v>106</v>
      </c>
      <c r="B132" s="82">
        <v>26691.1</v>
      </c>
      <c r="C132" s="82">
        <v>6104.01</v>
      </c>
      <c r="D132" s="82">
        <v>83001.87</v>
      </c>
      <c r="E132" s="82">
        <v>115796.98</v>
      </c>
    </row>
    <row r="133" spans="1:5" x14ac:dyDescent="0.3">
      <c r="A133" s="53" t="s">
        <v>238</v>
      </c>
      <c r="B133" s="82">
        <v>1485</v>
      </c>
      <c r="C133" s="82">
        <v>522.30999999999995</v>
      </c>
      <c r="D133" s="82">
        <v>149.94</v>
      </c>
      <c r="E133" s="82">
        <v>2157.25</v>
      </c>
    </row>
    <row r="134" spans="1:5" x14ac:dyDescent="0.3">
      <c r="A134" s="53" t="s">
        <v>239</v>
      </c>
      <c r="B134" s="82"/>
      <c r="C134" s="82">
        <v>104</v>
      </c>
      <c r="D134" s="82"/>
      <c r="E134" s="82">
        <v>104</v>
      </c>
    </row>
    <row r="135" spans="1:5" x14ac:dyDescent="0.3">
      <c r="A135" s="53" t="s">
        <v>240</v>
      </c>
      <c r="B135" s="82"/>
      <c r="C135" s="82"/>
      <c r="D135" s="82">
        <v>700</v>
      </c>
      <c r="E135" s="82">
        <v>700</v>
      </c>
    </row>
    <row r="136" spans="1:5" x14ac:dyDescent="0.3">
      <c r="A136" s="53" t="s">
        <v>107</v>
      </c>
      <c r="B136" s="82">
        <v>37093.800000000003</v>
      </c>
      <c r="C136" s="82">
        <v>1440</v>
      </c>
      <c r="D136" s="82">
        <v>11860.56</v>
      </c>
      <c r="E136" s="82">
        <v>50394.36</v>
      </c>
    </row>
    <row r="137" spans="1:5" x14ac:dyDescent="0.3">
      <c r="A137" s="53" t="s">
        <v>108</v>
      </c>
      <c r="B137" s="82">
        <v>1553.13</v>
      </c>
      <c r="C137" s="82">
        <v>4023.51</v>
      </c>
      <c r="D137" s="82">
        <v>9822.17</v>
      </c>
      <c r="E137" s="82">
        <v>15398.810000000001</v>
      </c>
    </row>
    <row r="138" spans="1:5" x14ac:dyDescent="0.3">
      <c r="A138" s="53" t="s">
        <v>109</v>
      </c>
      <c r="B138" s="82">
        <v>442.4</v>
      </c>
      <c r="C138" s="82">
        <v>442.4</v>
      </c>
      <c r="D138" s="82">
        <v>703.56</v>
      </c>
      <c r="E138" s="82">
        <v>1588.36</v>
      </c>
    </row>
    <row r="139" spans="1:5" x14ac:dyDescent="0.3">
      <c r="A139" s="53" t="s">
        <v>241</v>
      </c>
      <c r="B139" s="82">
        <v>52.81</v>
      </c>
      <c r="C139" s="82">
        <v>506</v>
      </c>
      <c r="D139" s="82"/>
      <c r="E139" s="82">
        <v>558.80999999999995</v>
      </c>
    </row>
    <row r="140" spans="1:5" x14ac:dyDescent="0.3">
      <c r="A140" s="53" t="s">
        <v>242</v>
      </c>
      <c r="B140" s="82"/>
      <c r="C140" s="82">
        <v>6499.95</v>
      </c>
      <c r="D140" s="82">
        <v>54.05</v>
      </c>
      <c r="E140" s="82">
        <v>6554</v>
      </c>
    </row>
    <row r="141" spans="1:5" x14ac:dyDescent="0.3">
      <c r="A141" s="53" t="s">
        <v>243</v>
      </c>
      <c r="B141" s="82">
        <v>1216.08</v>
      </c>
      <c r="C141" s="82"/>
      <c r="D141" s="82">
        <v>5877.92</v>
      </c>
      <c r="E141" s="82">
        <v>7094</v>
      </c>
    </row>
    <row r="142" spans="1:5" x14ac:dyDescent="0.3">
      <c r="A142" s="53" t="s">
        <v>244</v>
      </c>
      <c r="B142" s="82">
        <v>1283.21</v>
      </c>
      <c r="C142" s="82">
        <v>829.4</v>
      </c>
      <c r="D142" s="82">
        <v>134513.41</v>
      </c>
      <c r="E142" s="82">
        <v>136626.01999999999</v>
      </c>
    </row>
    <row r="143" spans="1:5" x14ac:dyDescent="0.3">
      <c r="A143" s="53" t="s">
        <v>245</v>
      </c>
      <c r="B143" s="82"/>
      <c r="C143" s="82">
        <v>181.86</v>
      </c>
      <c r="D143" s="82"/>
      <c r="E143" s="82">
        <v>181.86</v>
      </c>
    </row>
    <row r="144" spans="1:5" x14ac:dyDescent="0.3">
      <c r="A144" s="53" t="s">
        <v>246</v>
      </c>
      <c r="B144" s="82">
        <v>339</v>
      </c>
      <c r="C144" s="82">
        <v>372.1</v>
      </c>
      <c r="D144" s="82">
        <v>2346</v>
      </c>
      <c r="E144" s="82">
        <v>3057.1</v>
      </c>
    </row>
    <row r="145" spans="1:5" x14ac:dyDescent="0.3">
      <c r="A145" s="53" t="s">
        <v>247</v>
      </c>
      <c r="B145" s="82">
        <v>1268.24</v>
      </c>
      <c r="C145" s="82">
        <v>911.44</v>
      </c>
      <c r="D145" s="82">
        <v>375.01</v>
      </c>
      <c r="E145" s="82">
        <v>2554.6900000000005</v>
      </c>
    </row>
    <row r="146" spans="1:5" x14ac:dyDescent="0.3">
      <c r="A146" s="53" t="s">
        <v>110</v>
      </c>
      <c r="B146" s="82"/>
      <c r="C146" s="82">
        <v>1878.75</v>
      </c>
      <c r="D146" s="82"/>
      <c r="E146" s="82">
        <v>1878.75</v>
      </c>
    </row>
    <row r="147" spans="1:5" x14ac:dyDescent="0.3">
      <c r="A147" s="53" t="s">
        <v>111</v>
      </c>
      <c r="B147" s="82">
        <v>7774.51</v>
      </c>
      <c r="C147" s="82">
        <v>4078.99</v>
      </c>
      <c r="D147" s="82">
        <v>19745.55</v>
      </c>
      <c r="E147" s="82">
        <v>31599.05</v>
      </c>
    </row>
    <row r="148" spans="1:5" x14ac:dyDescent="0.3">
      <c r="A148" s="53" t="s">
        <v>112</v>
      </c>
      <c r="B148" s="82">
        <v>21892.84</v>
      </c>
      <c r="C148" s="82">
        <v>5945.12</v>
      </c>
      <c r="D148" s="82">
        <v>7804.42</v>
      </c>
      <c r="E148" s="82">
        <v>35642.379999999997</v>
      </c>
    </row>
    <row r="149" spans="1:5" x14ac:dyDescent="0.3">
      <c r="A149" s="53" t="s">
        <v>248</v>
      </c>
      <c r="B149" s="82">
        <v>577.37</v>
      </c>
      <c r="C149" s="82">
        <v>733</v>
      </c>
      <c r="D149" s="82">
        <v>33.74</v>
      </c>
      <c r="E149" s="82">
        <v>1344.11</v>
      </c>
    </row>
    <row r="150" spans="1:5" x14ac:dyDescent="0.3">
      <c r="A150" s="53" t="s">
        <v>113</v>
      </c>
      <c r="B150" s="82"/>
      <c r="C150" s="82">
        <v>865.58</v>
      </c>
      <c r="D150" s="82">
        <v>6499.32</v>
      </c>
      <c r="E150" s="82">
        <v>7364.9</v>
      </c>
    </row>
    <row r="151" spans="1:5" x14ac:dyDescent="0.3">
      <c r="A151" s="53" t="s">
        <v>249</v>
      </c>
      <c r="B151" s="82">
        <v>1348</v>
      </c>
      <c r="C151" s="82">
        <v>371.6</v>
      </c>
      <c r="D151" s="82">
        <v>5174.4399999999996</v>
      </c>
      <c r="E151" s="82">
        <v>6894.0399999999991</v>
      </c>
    </row>
    <row r="152" spans="1:5" x14ac:dyDescent="0.3">
      <c r="A152" s="53" t="s">
        <v>250</v>
      </c>
      <c r="B152" s="82"/>
      <c r="C152" s="82"/>
      <c r="D152" s="82">
        <v>6260</v>
      </c>
      <c r="E152" s="82">
        <v>6260</v>
      </c>
    </row>
    <row r="153" spans="1:5" x14ac:dyDescent="0.3">
      <c r="A153" s="53" t="s">
        <v>251</v>
      </c>
      <c r="B153" s="82">
        <v>1816.27</v>
      </c>
      <c r="C153" s="82">
        <v>1655.92</v>
      </c>
      <c r="D153" s="82">
        <v>235.9</v>
      </c>
      <c r="E153" s="82">
        <v>3708.09</v>
      </c>
    </row>
    <row r="154" spans="1:5" x14ac:dyDescent="0.3">
      <c r="A154" s="53" t="s">
        <v>252</v>
      </c>
      <c r="B154" s="82"/>
      <c r="C154" s="82">
        <v>793.03</v>
      </c>
      <c r="D154" s="82">
        <v>1013.6</v>
      </c>
      <c r="E154" s="82">
        <v>1806.63</v>
      </c>
    </row>
    <row r="155" spans="1:5" x14ac:dyDescent="0.3">
      <c r="A155" s="53" t="s">
        <v>253</v>
      </c>
      <c r="B155" s="82">
        <v>39.94</v>
      </c>
      <c r="C155" s="82"/>
      <c r="D155" s="82"/>
      <c r="E155" s="82">
        <v>39.94</v>
      </c>
    </row>
    <row r="156" spans="1:5" x14ac:dyDescent="0.3">
      <c r="A156" s="53" t="s">
        <v>254</v>
      </c>
      <c r="B156" s="82"/>
      <c r="C156" s="82">
        <v>974</v>
      </c>
      <c r="D156" s="82">
        <v>159</v>
      </c>
      <c r="E156" s="82">
        <v>1133</v>
      </c>
    </row>
    <row r="157" spans="1:5" x14ac:dyDescent="0.3">
      <c r="A157" s="53" t="s">
        <v>114</v>
      </c>
      <c r="B157" s="82">
        <v>2213.5</v>
      </c>
      <c r="C157" s="82">
        <v>13.2</v>
      </c>
      <c r="D157" s="82"/>
      <c r="E157" s="82">
        <v>2226.6999999999998</v>
      </c>
    </row>
    <row r="158" spans="1:5" x14ac:dyDescent="0.3">
      <c r="A158" s="53" t="s">
        <v>255</v>
      </c>
      <c r="B158" s="82">
        <v>1510.32</v>
      </c>
      <c r="C158" s="82"/>
      <c r="D158" s="82"/>
      <c r="E158" s="82">
        <v>1510.32</v>
      </c>
    </row>
    <row r="159" spans="1:5" x14ac:dyDescent="0.3">
      <c r="A159" s="53" t="s">
        <v>115</v>
      </c>
      <c r="B159" s="82">
        <v>3387.72</v>
      </c>
      <c r="C159" s="82">
        <v>8191.94</v>
      </c>
      <c r="D159" s="82">
        <v>11763.45</v>
      </c>
      <c r="E159" s="82">
        <v>23343.11</v>
      </c>
    </row>
    <row r="160" spans="1:5" x14ac:dyDescent="0.3">
      <c r="A160" s="53" t="s">
        <v>256</v>
      </c>
      <c r="B160" s="82">
        <v>27.8</v>
      </c>
      <c r="C160" s="82">
        <v>708</v>
      </c>
      <c r="D160" s="82"/>
      <c r="E160" s="82">
        <v>735.8</v>
      </c>
    </row>
    <row r="161" spans="1:5" x14ac:dyDescent="0.3">
      <c r="A161" s="53" t="s">
        <v>257</v>
      </c>
      <c r="B161" s="82">
        <v>516</v>
      </c>
      <c r="C161" s="82">
        <v>395</v>
      </c>
      <c r="D161" s="82">
        <v>194.99</v>
      </c>
      <c r="E161" s="82">
        <v>1105.99</v>
      </c>
    </row>
    <row r="162" spans="1:5" x14ac:dyDescent="0.3">
      <c r="A162" s="53" t="s">
        <v>258</v>
      </c>
      <c r="B162" s="82">
        <v>3185</v>
      </c>
      <c r="C162" s="82"/>
      <c r="D162" s="82"/>
      <c r="E162" s="82">
        <v>3185</v>
      </c>
    </row>
    <row r="163" spans="1:5" x14ac:dyDescent="0.3">
      <c r="A163" s="53" t="s">
        <v>259</v>
      </c>
      <c r="B163" s="82">
        <v>329</v>
      </c>
      <c r="C163" s="82">
        <v>329</v>
      </c>
      <c r="D163" s="82"/>
      <c r="E163" s="82">
        <v>658</v>
      </c>
    </row>
    <row r="164" spans="1:5" x14ac:dyDescent="0.3">
      <c r="A164" s="53" t="s">
        <v>260</v>
      </c>
      <c r="B164" s="82"/>
      <c r="C164" s="82"/>
      <c r="D164" s="82">
        <v>2167.06</v>
      </c>
      <c r="E164" s="82">
        <v>2167.06</v>
      </c>
    </row>
    <row r="165" spans="1:5" x14ac:dyDescent="0.3">
      <c r="A165" s="53" t="s">
        <v>261</v>
      </c>
      <c r="B165" s="82">
        <v>180.3</v>
      </c>
      <c r="C165" s="82">
        <v>99</v>
      </c>
      <c r="D165" s="82">
        <v>142</v>
      </c>
      <c r="E165" s="82">
        <v>421.3</v>
      </c>
    </row>
    <row r="166" spans="1:5" x14ac:dyDescent="0.3">
      <c r="A166" s="53" t="s">
        <v>116</v>
      </c>
      <c r="B166" s="82">
        <v>295.99</v>
      </c>
      <c r="C166" s="82"/>
      <c r="D166" s="82">
        <v>2590.75</v>
      </c>
      <c r="E166" s="82">
        <v>2886.74</v>
      </c>
    </row>
    <row r="167" spans="1:5" x14ac:dyDescent="0.3">
      <c r="A167" s="53" t="s">
        <v>262</v>
      </c>
      <c r="B167" s="82"/>
      <c r="C167" s="82"/>
      <c r="D167" s="82">
        <v>2000</v>
      </c>
      <c r="E167" s="82">
        <v>2000</v>
      </c>
    </row>
    <row r="168" spans="1:5" x14ac:dyDescent="0.3">
      <c r="A168" s="53" t="s">
        <v>117</v>
      </c>
      <c r="B168" s="82"/>
      <c r="C168" s="82"/>
      <c r="D168" s="82">
        <v>30</v>
      </c>
      <c r="E168" s="82">
        <v>30</v>
      </c>
    </row>
    <row r="169" spans="1:5" x14ac:dyDescent="0.3">
      <c r="A169" s="53" t="s">
        <v>263</v>
      </c>
      <c r="B169" s="82">
        <v>1747.5</v>
      </c>
      <c r="C169" s="82">
        <v>400</v>
      </c>
      <c r="D169" s="82"/>
      <c r="E169" s="82">
        <v>2147.5</v>
      </c>
    </row>
    <row r="170" spans="1:5" x14ac:dyDescent="0.3">
      <c r="A170" s="53" t="s">
        <v>118</v>
      </c>
      <c r="B170" s="82">
        <v>49.55</v>
      </c>
      <c r="C170" s="82">
        <v>50.86</v>
      </c>
      <c r="D170" s="82">
        <v>50.86</v>
      </c>
      <c r="E170" s="82">
        <v>151.26999999999998</v>
      </c>
    </row>
    <row r="171" spans="1:5" x14ac:dyDescent="0.3">
      <c r="A171" s="53" t="s">
        <v>264</v>
      </c>
      <c r="B171" s="82">
        <v>179.99</v>
      </c>
      <c r="C171" s="82"/>
      <c r="D171" s="82"/>
      <c r="E171" s="82">
        <v>179.99</v>
      </c>
    </row>
    <row r="172" spans="1:5" x14ac:dyDescent="0.3">
      <c r="A172" s="53" t="s">
        <v>265</v>
      </c>
      <c r="B172" s="82">
        <v>708</v>
      </c>
      <c r="C172" s="82"/>
      <c r="D172" s="82"/>
      <c r="E172" s="82">
        <v>708</v>
      </c>
    </row>
    <row r="173" spans="1:5" x14ac:dyDescent="0.3">
      <c r="A173" s="53" t="s">
        <v>119</v>
      </c>
      <c r="B173" s="82"/>
      <c r="C173" s="82">
        <v>9708.42</v>
      </c>
      <c r="D173" s="82"/>
      <c r="E173" s="82">
        <v>9708.42</v>
      </c>
    </row>
    <row r="174" spans="1:5" x14ac:dyDescent="0.3">
      <c r="A174" s="53" t="s">
        <v>328</v>
      </c>
      <c r="B174" s="82">
        <v>295</v>
      </c>
      <c r="C174" s="82">
        <v>108.5</v>
      </c>
      <c r="D174" s="82">
        <v>977</v>
      </c>
      <c r="E174" s="82">
        <v>1380.5</v>
      </c>
    </row>
    <row r="175" spans="1:5" x14ac:dyDescent="0.3">
      <c r="A175" s="53" t="s">
        <v>120</v>
      </c>
      <c r="B175" s="82"/>
      <c r="C175" s="82">
        <v>2354</v>
      </c>
      <c r="D175" s="82">
        <v>5608</v>
      </c>
      <c r="E175" s="82">
        <v>7962</v>
      </c>
    </row>
    <row r="176" spans="1:5" x14ac:dyDescent="0.3">
      <c r="A176" s="53" t="s">
        <v>266</v>
      </c>
      <c r="B176" s="82">
        <v>65.209999999999994</v>
      </c>
      <c r="C176" s="82">
        <v>985.92</v>
      </c>
      <c r="D176" s="82">
        <v>24.08</v>
      </c>
      <c r="E176" s="82">
        <v>1075.2099999999998</v>
      </c>
    </row>
    <row r="177" spans="1:5" x14ac:dyDescent="0.3">
      <c r="A177" s="53" t="s">
        <v>329</v>
      </c>
      <c r="B177" s="82"/>
      <c r="C177" s="82"/>
      <c r="D177" s="82">
        <v>735</v>
      </c>
      <c r="E177" s="82">
        <v>735</v>
      </c>
    </row>
    <row r="178" spans="1:5" x14ac:dyDescent="0.3">
      <c r="A178" s="53" t="s">
        <v>267</v>
      </c>
      <c r="B178" s="82">
        <v>1910</v>
      </c>
      <c r="C178" s="82"/>
      <c r="D178" s="82">
        <v>27.54</v>
      </c>
      <c r="E178" s="82">
        <v>1937.54</v>
      </c>
    </row>
    <row r="179" spans="1:5" x14ac:dyDescent="0.3">
      <c r="A179" s="53" t="s">
        <v>121</v>
      </c>
      <c r="B179" s="82">
        <v>56954.64</v>
      </c>
      <c r="C179" s="82">
        <v>2144.7800000000002</v>
      </c>
      <c r="D179" s="82">
        <v>5178.2700000000004</v>
      </c>
      <c r="E179" s="82">
        <v>64277.69</v>
      </c>
    </row>
    <row r="180" spans="1:5" x14ac:dyDescent="0.3">
      <c r="A180" s="53" t="s">
        <v>122</v>
      </c>
      <c r="B180" s="82"/>
      <c r="C180" s="82">
        <v>39.94</v>
      </c>
      <c r="D180" s="82">
        <v>1400</v>
      </c>
      <c r="E180" s="82">
        <v>1439.94</v>
      </c>
    </row>
    <row r="181" spans="1:5" x14ac:dyDescent="0.3">
      <c r="A181" s="53" t="s">
        <v>123</v>
      </c>
      <c r="B181" s="82">
        <v>3985.83</v>
      </c>
      <c r="C181" s="82">
        <v>46.61</v>
      </c>
      <c r="D181" s="82"/>
      <c r="E181" s="82">
        <v>4032.44</v>
      </c>
    </row>
    <row r="182" spans="1:5" x14ac:dyDescent="0.3">
      <c r="A182" s="53" t="s">
        <v>268</v>
      </c>
      <c r="B182" s="82"/>
      <c r="C182" s="82">
        <v>58.94</v>
      </c>
      <c r="D182" s="82"/>
      <c r="E182" s="82">
        <v>58.94</v>
      </c>
    </row>
    <row r="183" spans="1:5" x14ac:dyDescent="0.3">
      <c r="A183" s="53" t="s">
        <v>269</v>
      </c>
      <c r="B183" s="82"/>
      <c r="C183" s="82">
        <v>8.94</v>
      </c>
      <c r="D183" s="82"/>
      <c r="E183" s="82">
        <v>8.94</v>
      </c>
    </row>
    <row r="184" spans="1:5" x14ac:dyDescent="0.3">
      <c r="A184" s="53" t="s">
        <v>124</v>
      </c>
      <c r="B184" s="82">
        <v>4539.6000000000004</v>
      </c>
      <c r="C184" s="82"/>
      <c r="D184" s="82"/>
      <c r="E184" s="82">
        <v>4539.6000000000004</v>
      </c>
    </row>
    <row r="185" spans="1:5" x14ac:dyDescent="0.3">
      <c r="A185" s="53" t="s">
        <v>330</v>
      </c>
      <c r="B185" s="82">
        <v>8.94</v>
      </c>
      <c r="C185" s="82">
        <v>6.67</v>
      </c>
      <c r="D185" s="82"/>
      <c r="E185" s="82">
        <v>15.61</v>
      </c>
    </row>
    <row r="186" spans="1:5" x14ac:dyDescent="0.3">
      <c r="A186" s="53" t="s">
        <v>331</v>
      </c>
      <c r="B186" s="82"/>
      <c r="C186" s="82"/>
      <c r="D186" s="82">
        <v>286.74</v>
      </c>
      <c r="E186" s="82">
        <v>286.74</v>
      </c>
    </row>
    <row r="187" spans="1:5" x14ac:dyDescent="0.3">
      <c r="A187" s="53" t="s">
        <v>270</v>
      </c>
      <c r="B187" s="82"/>
      <c r="C187" s="82"/>
      <c r="D187" s="82">
        <v>15.14</v>
      </c>
      <c r="E187" s="82">
        <v>15.14</v>
      </c>
    </row>
    <row r="188" spans="1:5" x14ac:dyDescent="0.3">
      <c r="A188" s="53" t="s">
        <v>271</v>
      </c>
      <c r="B188" s="82">
        <v>61.05</v>
      </c>
      <c r="C188" s="82">
        <v>14.23</v>
      </c>
      <c r="D188" s="82"/>
      <c r="E188" s="82">
        <v>75.28</v>
      </c>
    </row>
    <row r="189" spans="1:5" x14ac:dyDescent="0.3">
      <c r="A189" s="53" t="s">
        <v>332</v>
      </c>
      <c r="B189" s="82"/>
      <c r="C189" s="82">
        <v>149</v>
      </c>
      <c r="D189" s="82"/>
      <c r="E189" s="82">
        <v>149</v>
      </c>
    </row>
    <row r="190" spans="1:5" x14ac:dyDescent="0.3">
      <c r="A190" s="53" t="s">
        <v>125</v>
      </c>
      <c r="B190" s="82">
        <v>74.83</v>
      </c>
      <c r="C190" s="82">
        <v>114.11</v>
      </c>
      <c r="D190" s="82">
        <v>61</v>
      </c>
      <c r="E190" s="82">
        <v>249.94</v>
      </c>
    </row>
    <row r="191" spans="1:5" x14ac:dyDescent="0.3">
      <c r="A191" s="53" t="s">
        <v>126</v>
      </c>
      <c r="B191" s="82"/>
      <c r="C191" s="82">
        <v>552.80999999999995</v>
      </c>
      <c r="D191" s="82"/>
      <c r="E191" s="82">
        <v>552.80999999999995</v>
      </c>
    </row>
    <row r="192" spans="1:5" x14ac:dyDescent="0.3">
      <c r="A192" s="53" t="s">
        <v>272</v>
      </c>
      <c r="B192" s="82">
        <v>5975.65</v>
      </c>
      <c r="C192" s="82">
        <v>65</v>
      </c>
      <c r="D192" s="82">
        <v>476.76</v>
      </c>
      <c r="E192" s="82">
        <v>6517.41</v>
      </c>
    </row>
    <row r="193" spans="1:5" x14ac:dyDescent="0.3">
      <c r="A193" s="53" t="s">
        <v>127</v>
      </c>
      <c r="B193" s="82"/>
      <c r="C193" s="82">
        <v>226.14</v>
      </c>
      <c r="D193" s="82">
        <v>52.81</v>
      </c>
      <c r="E193" s="82">
        <v>278.95</v>
      </c>
    </row>
    <row r="194" spans="1:5" x14ac:dyDescent="0.3">
      <c r="A194" s="53" t="s">
        <v>273</v>
      </c>
      <c r="B194" s="82"/>
      <c r="C194" s="82">
        <v>89.29</v>
      </c>
      <c r="D194" s="82">
        <v>726.88</v>
      </c>
      <c r="E194" s="82">
        <v>816.17</v>
      </c>
    </row>
    <row r="195" spans="1:5" x14ac:dyDescent="0.3">
      <c r="A195" s="53" t="s">
        <v>274</v>
      </c>
      <c r="B195" s="82">
        <v>806.25</v>
      </c>
      <c r="C195" s="82">
        <v>1266.25</v>
      </c>
      <c r="D195" s="82">
        <v>635</v>
      </c>
      <c r="E195" s="82">
        <v>2707.5</v>
      </c>
    </row>
    <row r="196" spans="1:5" x14ac:dyDescent="0.3">
      <c r="A196" s="53" t="s">
        <v>128</v>
      </c>
      <c r="B196" s="82">
        <v>93072.89</v>
      </c>
      <c r="C196" s="82">
        <v>28807.16</v>
      </c>
      <c r="D196" s="82">
        <v>16671.88</v>
      </c>
      <c r="E196" s="82">
        <v>138551.93</v>
      </c>
    </row>
    <row r="197" spans="1:5" x14ac:dyDescent="0.3">
      <c r="A197" s="53" t="s">
        <v>129</v>
      </c>
      <c r="B197" s="82">
        <v>839.99</v>
      </c>
      <c r="C197" s="82">
        <v>1182.57</v>
      </c>
      <c r="D197" s="82">
        <v>88403.13</v>
      </c>
      <c r="E197" s="82">
        <v>90425.69</v>
      </c>
    </row>
    <row r="198" spans="1:5" x14ac:dyDescent="0.3">
      <c r="A198" s="53" t="s">
        <v>275</v>
      </c>
      <c r="B198" s="82">
        <v>132</v>
      </c>
      <c r="C198" s="82">
        <v>160</v>
      </c>
      <c r="D198" s="82">
        <v>2463.92</v>
      </c>
      <c r="E198" s="82">
        <v>2755.92</v>
      </c>
    </row>
    <row r="199" spans="1:5" x14ac:dyDescent="0.3">
      <c r="A199" s="53" t="s">
        <v>276</v>
      </c>
      <c r="B199" s="82">
        <v>123.9</v>
      </c>
      <c r="C199" s="82">
        <v>1529</v>
      </c>
      <c r="D199" s="82">
        <v>1350</v>
      </c>
      <c r="E199" s="82">
        <v>3002.9</v>
      </c>
    </row>
    <row r="200" spans="1:5" x14ac:dyDescent="0.3">
      <c r="A200" s="53" t="s">
        <v>277</v>
      </c>
      <c r="B200" s="82">
        <v>275</v>
      </c>
      <c r="C200" s="82"/>
      <c r="D200" s="82"/>
      <c r="E200" s="82">
        <v>275</v>
      </c>
    </row>
    <row r="201" spans="1:5" x14ac:dyDescent="0.3">
      <c r="A201" s="53" t="s">
        <v>278</v>
      </c>
      <c r="B201" s="82">
        <v>363.75</v>
      </c>
      <c r="C201" s="82">
        <v>12800</v>
      </c>
      <c r="D201" s="82"/>
      <c r="E201" s="82">
        <v>13163.75</v>
      </c>
    </row>
    <row r="202" spans="1:5" x14ac:dyDescent="0.3">
      <c r="A202" s="53" t="s">
        <v>279</v>
      </c>
      <c r="B202" s="82">
        <v>69.75</v>
      </c>
      <c r="C202" s="82"/>
      <c r="D202" s="82">
        <v>359.7</v>
      </c>
      <c r="E202" s="82">
        <v>429.45</v>
      </c>
    </row>
    <row r="203" spans="1:5" x14ac:dyDescent="0.3">
      <c r="A203" s="53" t="s">
        <v>280</v>
      </c>
      <c r="B203" s="82"/>
      <c r="C203" s="82">
        <v>907.5</v>
      </c>
      <c r="D203" s="82"/>
      <c r="E203" s="82">
        <v>907.5</v>
      </c>
    </row>
    <row r="204" spans="1:5" x14ac:dyDescent="0.3">
      <c r="A204" s="53" t="s">
        <v>281</v>
      </c>
      <c r="B204" s="82">
        <v>1426.68</v>
      </c>
      <c r="C204" s="82"/>
      <c r="D204" s="82"/>
      <c r="E204" s="82">
        <v>1426.68</v>
      </c>
    </row>
    <row r="205" spans="1:5" x14ac:dyDescent="0.3">
      <c r="A205" s="53" t="s">
        <v>282</v>
      </c>
      <c r="B205" s="82"/>
      <c r="C205" s="82">
        <v>6499</v>
      </c>
      <c r="D205" s="82"/>
      <c r="E205" s="82">
        <v>6499</v>
      </c>
    </row>
    <row r="206" spans="1:5" x14ac:dyDescent="0.3">
      <c r="A206" s="53" t="s">
        <v>130</v>
      </c>
      <c r="B206" s="82"/>
      <c r="C206" s="82">
        <v>1612.5</v>
      </c>
      <c r="D206" s="82">
        <v>600</v>
      </c>
      <c r="E206" s="82">
        <v>2212.5</v>
      </c>
    </row>
    <row r="207" spans="1:5" x14ac:dyDescent="0.3">
      <c r="A207" s="53" t="s">
        <v>283</v>
      </c>
      <c r="B207" s="82"/>
      <c r="C207" s="82"/>
      <c r="D207" s="82">
        <v>843.75</v>
      </c>
      <c r="E207" s="82">
        <v>843.75</v>
      </c>
    </row>
    <row r="208" spans="1:5" x14ac:dyDescent="0.3">
      <c r="A208" s="53" t="s">
        <v>284</v>
      </c>
      <c r="B208" s="82">
        <v>1232.82</v>
      </c>
      <c r="C208" s="82">
        <v>748</v>
      </c>
      <c r="D208" s="82"/>
      <c r="E208" s="82">
        <v>1980.82</v>
      </c>
    </row>
    <row r="209" spans="1:5" x14ac:dyDescent="0.3">
      <c r="A209" s="53" t="s">
        <v>285</v>
      </c>
      <c r="B209" s="82"/>
      <c r="C209" s="82">
        <v>213.33</v>
      </c>
      <c r="D209" s="82"/>
      <c r="E209" s="82">
        <v>213.33</v>
      </c>
    </row>
    <row r="210" spans="1:5" x14ac:dyDescent="0.3">
      <c r="A210" s="53" t="s">
        <v>131</v>
      </c>
      <c r="B210" s="82"/>
      <c r="C210" s="82"/>
      <c r="D210" s="82">
        <v>496.94</v>
      </c>
      <c r="E210" s="82">
        <v>496.94</v>
      </c>
    </row>
    <row r="211" spans="1:5" x14ac:dyDescent="0.3">
      <c r="A211" s="53" t="s">
        <v>132</v>
      </c>
      <c r="B211" s="82"/>
      <c r="C211" s="82"/>
      <c r="D211" s="82">
        <v>171.51</v>
      </c>
      <c r="E211" s="82">
        <v>171.51</v>
      </c>
    </row>
    <row r="212" spans="1:5" x14ac:dyDescent="0.3">
      <c r="A212" s="53" t="s">
        <v>286</v>
      </c>
      <c r="B212" s="82">
        <v>8.94</v>
      </c>
      <c r="C212" s="82">
        <v>890.1</v>
      </c>
      <c r="D212" s="82"/>
      <c r="E212" s="82">
        <v>899.04000000000008</v>
      </c>
    </row>
    <row r="213" spans="1:5" x14ac:dyDescent="0.3">
      <c r="A213" s="53" t="s">
        <v>133</v>
      </c>
      <c r="B213" s="82"/>
      <c r="C213" s="82">
        <v>612.5</v>
      </c>
      <c r="D213" s="82"/>
      <c r="E213" s="82">
        <v>612.5</v>
      </c>
    </row>
    <row r="214" spans="1:5" x14ac:dyDescent="0.3">
      <c r="A214" s="53" t="s">
        <v>287</v>
      </c>
      <c r="B214" s="82"/>
      <c r="C214" s="82">
        <v>2649.6</v>
      </c>
      <c r="D214" s="82"/>
      <c r="E214" s="82">
        <v>2649.6</v>
      </c>
    </row>
    <row r="215" spans="1:5" x14ac:dyDescent="0.3">
      <c r="A215" s="53" t="s">
        <v>288</v>
      </c>
      <c r="B215" s="82"/>
      <c r="C215" s="82">
        <v>8.94</v>
      </c>
      <c r="D215" s="82"/>
      <c r="E215" s="82">
        <v>8.94</v>
      </c>
    </row>
    <row r="216" spans="1:5" x14ac:dyDescent="0.3">
      <c r="A216" s="53" t="s">
        <v>333</v>
      </c>
      <c r="B216" s="82"/>
      <c r="C216" s="82">
        <v>8.94</v>
      </c>
      <c r="D216" s="82"/>
      <c r="E216" s="82">
        <v>8.94</v>
      </c>
    </row>
    <row r="217" spans="1:5" x14ac:dyDescent="0.3">
      <c r="A217" s="53" t="s">
        <v>134</v>
      </c>
      <c r="B217" s="82">
        <v>293.89</v>
      </c>
      <c r="C217" s="82">
        <v>334.95</v>
      </c>
      <c r="D217" s="82">
        <v>36.6</v>
      </c>
      <c r="E217" s="82">
        <v>665.43999999999994</v>
      </c>
    </row>
    <row r="218" spans="1:5" x14ac:dyDescent="0.3">
      <c r="A218" s="53" t="s">
        <v>135</v>
      </c>
      <c r="B218" s="82">
        <v>74.150000000000006</v>
      </c>
      <c r="C218" s="82">
        <v>10200</v>
      </c>
      <c r="D218" s="82"/>
      <c r="E218" s="82">
        <v>10274.15</v>
      </c>
    </row>
    <row r="219" spans="1:5" x14ac:dyDescent="0.3">
      <c r="A219" s="53" t="s">
        <v>136</v>
      </c>
      <c r="B219" s="82"/>
      <c r="C219" s="82">
        <v>275</v>
      </c>
      <c r="D219" s="82">
        <v>2546.23</v>
      </c>
      <c r="E219" s="82">
        <v>2821.23</v>
      </c>
    </row>
    <row r="220" spans="1:5" x14ac:dyDescent="0.3">
      <c r="A220" s="53" t="s">
        <v>289</v>
      </c>
      <c r="B220" s="82"/>
      <c r="C220" s="82"/>
      <c r="D220" s="82">
        <v>139.06</v>
      </c>
      <c r="E220" s="82">
        <v>139.06</v>
      </c>
    </row>
    <row r="221" spans="1:5" x14ac:dyDescent="0.3">
      <c r="A221" s="53" t="s">
        <v>290</v>
      </c>
      <c r="B221" s="82">
        <v>330</v>
      </c>
      <c r="C221" s="82"/>
      <c r="D221" s="82">
        <v>1375</v>
      </c>
      <c r="E221" s="82">
        <v>1705</v>
      </c>
    </row>
    <row r="222" spans="1:5" x14ac:dyDescent="0.3">
      <c r="A222" s="53" t="s">
        <v>137</v>
      </c>
      <c r="B222" s="82">
        <v>30</v>
      </c>
      <c r="C222" s="82"/>
      <c r="D222" s="82"/>
      <c r="E222" s="82">
        <v>30</v>
      </c>
    </row>
    <row r="223" spans="1:5" x14ac:dyDescent="0.3">
      <c r="A223" s="53" t="s">
        <v>291</v>
      </c>
      <c r="B223" s="82">
        <v>406.22</v>
      </c>
      <c r="C223" s="82">
        <v>125.5</v>
      </c>
      <c r="D223" s="82">
        <v>310.63</v>
      </c>
      <c r="E223" s="82">
        <v>842.35</v>
      </c>
    </row>
    <row r="224" spans="1:5" x14ac:dyDescent="0.3">
      <c r="A224" s="53" t="s">
        <v>334</v>
      </c>
      <c r="B224" s="82"/>
      <c r="C224" s="82"/>
      <c r="D224" s="82">
        <v>966.43</v>
      </c>
      <c r="E224" s="82">
        <v>966.43</v>
      </c>
    </row>
    <row r="225" spans="1:5" x14ac:dyDescent="0.3">
      <c r="A225" s="53" t="s">
        <v>138</v>
      </c>
      <c r="B225" s="82"/>
      <c r="C225" s="82">
        <v>5785.28</v>
      </c>
      <c r="D225" s="82">
        <v>848.64</v>
      </c>
      <c r="E225" s="82">
        <v>6633.92</v>
      </c>
    </row>
    <row r="226" spans="1:5" x14ac:dyDescent="0.3">
      <c r="A226" s="53" t="s">
        <v>139</v>
      </c>
      <c r="B226" s="82">
        <v>9994.4699999999993</v>
      </c>
      <c r="C226" s="82">
        <v>4441.0200000000004</v>
      </c>
      <c r="D226" s="82">
        <v>6269.57</v>
      </c>
      <c r="E226" s="82">
        <v>20705.059999999998</v>
      </c>
    </row>
    <row r="227" spans="1:5" x14ac:dyDescent="0.3">
      <c r="A227" s="53" t="s">
        <v>140</v>
      </c>
      <c r="B227" s="82"/>
      <c r="C227" s="82"/>
      <c r="D227" s="82">
        <v>6152.6</v>
      </c>
      <c r="E227" s="82">
        <v>6152.6</v>
      </c>
    </row>
    <row r="228" spans="1:5" x14ac:dyDescent="0.3">
      <c r="A228" s="53" t="s">
        <v>141</v>
      </c>
      <c r="B228" s="82">
        <v>74.150000000000006</v>
      </c>
      <c r="C228" s="82"/>
      <c r="D228" s="82"/>
      <c r="E228" s="82">
        <v>74.150000000000006</v>
      </c>
    </row>
    <row r="229" spans="1:5" x14ac:dyDescent="0.3">
      <c r="A229" s="53" t="s">
        <v>292</v>
      </c>
      <c r="B229" s="82">
        <v>301.25</v>
      </c>
      <c r="C229" s="82"/>
      <c r="D229" s="82"/>
      <c r="E229" s="82">
        <v>301.25</v>
      </c>
    </row>
    <row r="230" spans="1:5" x14ac:dyDescent="0.3">
      <c r="A230" s="53" t="s">
        <v>293</v>
      </c>
      <c r="B230" s="82">
        <v>75</v>
      </c>
      <c r="C230" s="82"/>
      <c r="D230" s="82"/>
      <c r="E230" s="82">
        <v>75</v>
      </c>
    </row>
    <row r="231" spans="1:5" x14ac:dyDescent="0.3">
      <c r="A231" s="53" t="s">
        <v>294</v>
      </c>
      <c r="B231" s="82">
        <v>144.47999999999999</v>
      </c>
      <c r="C231" s="82"/>
      <c r="D231" s="82">
        <v>1200</v>
      </c>
      <c r="E231" s="82">
        <v>1344.48</v>
      </c>
    </row>
    <row r="232" spans="1:5" x14ac:dyDescent="0.3">
      <c r="A232" s="53" t="s">
        <v>142</v>
      </c>
      <c r="B232" s="82">
        <v>437.91</v>
      </c>
      <c r="C232" s="82">
        <v>1924.65</v>
      </c>
      <c r="D232" s="82">
        <v>40</v>
      </c>
      <c r="E232" s="82">
        <v>2402.56</v>
      </c>
    </row>
    <row r="233" spans="1:5" x14ac:dyDescent="0.3">
      <c r="A233" s="53" t="s">
        <v>295</v>
      </c>
      <c r="B233" s="82">
        <v>103</v>
      </c>
      <c r="C233" s="82">
        <v>103</v>
      </c>
      <c r="D233" s="82">
        <v>158.08000000000001</v>
      </c>
      <c r="E233" s="82">
        <v>364.08000000000004</v>
      </c>
    </row>
    <row r="234" spans="1:5" x14ac:dyDescent="0.3">
      <c r="A234" s="53" t="s">
        <v>143</v>
      </c>
      <c r="B234" s="82">
        <v>23200.84</v>
      </c>
      <c r="C234" s="82">
        <v>2855.26</v>
      </c>
      <c r="D234" s="82">
        <v>6893.13</v>
      </c>
      <c r="E234" s="82">
        <v>32949.229999999996</v>
      </c>
    </row>
    <row r="235" spans="1:5" x14ac:dyDescent="0.3">
      <c r="A235" s="53" t="s">
        <v>144</v>
      </c>
      <c r="B235" s="82">
        <v>66</v>
      </c>
      <c r="C235" s="82">
        <v>376.48</v>
      </c>
      <c r="D235" s="82">
        <v>1285.19</v>
      </c>
      <c r="E235" s="82">
        <v>1727.67</v>
      </c>
    </row>
    <row r="236" spans="1:5" x14ac:dyDescent="0.3">
      <c r="A236" s="53" t="s">
        <v>296</v>
      </c>
      <c r="B236" s="82"/>
      <c r="C236" s="82"/>
      <c r="D236" s="82">
        <v>1570.9</v>
      </c>
      <c r="E236" s="82">
        <v>1570.9</v>
      </c>
    </row>
    <row r="237" spans="1:5" x14ac:dyDescent="0.3">
      <c r="A237" s="53" t="s">
        <v>335</v>
      </c>
      <c r="B237" s="82">
        <v>80.599999999999994</v>
      </c>
      <c r="C237" s="82"/>
      <c r="D237" s="82"/>
      <c r="E237" s="82">
        <v>80.599999999999994</v>
      </c>
    </row>
    <row r="238" spans="1:5" x14ac:dyDescent="0.3">
      <c r="A238" s="53" t="s">
        <v>145</v>
      </c>
      <c r="B238" s="82">
        <v>3431.29</v>
      </c>
      <c r="C238" s="82">
        <v>1855.82</v>
      </c>
      <c r="D238" s="82">
        <v>207.64</v>
      </c>
      <c r="E238" s="82">
        <v>5494.75</v>
      </c>
    </row>
    <row r="239" spans="1:5" x14ac:dyDescent="0.3">
      <c r="A239" s="53" t="s">
        <v>336</v>
      </c>
      <c r="B239" s="82"/>
      <c r="C239" s="82">
        <v>12138.13</v>
      </c>
      <c r="D239" s="82">
        <v>1242.6400000000001</v>
      </c>
      <c r="E239" s="82">
        <v>13380.769999999999</v>
      </c>
    </row>
    <row r="240" spans="1:5" x14ac:dyDescent="0.3">
      <c r="A240" s="53" t="s">
        <v>146</v>
      </c>
      <c r="B240" s="82">
        <v>441</v>
      </c>
      <c r="C240" s="82">
        <v>550.79999999999995</v>
      </c>
      <c r="D240" s="82">
        <v>517.6</v>
      </c>
      <c r="E240" s="82">
        <v>1509.4</v>
      </c>
    </row>
    <row r="241" spans="1:5" x14ac:dyDescent="0.3">
      <c r="A241" s="53" t="s">
        <v>147</v>
      </c>
      <c r="B241" s="82">
        <v>40.409999999999997</v>
      </c>
      <c r="C241" s="82"/>
      <c r="D241" s="82"/>
      <c r="E241" s="82">
        <v>40.409999999999997</v>
      </c>
    </row>
    <row r="242" spans="1:5" x14ac:dyDescent="0.3">
      <c r="A242" s="53" t="s">
        <v>148</v>
      </c>
      <c r="B242" s="82">
        <v>80.680000000000007</v>
      </c>
      <c r="C242" s="82">
        <v>1916.24</v>
      </c>
      <c r="D242" s="82">
        <v>15.14</v>
      </c>
      <c r="E242" s="82">
        <v>2012.0600000000002</v>
      </c>
    </row>
    <row r="243" spans="1:5" x14ac:dyDescent="0.3">
      <c r="A243" s="53" t="s">
        <v>297</v>
      </c>
      <c r="B243" s="82"/>
      <c r="C243" s="82">
        <v>4000</v>
      </c>
      <c r="D243" s="82"/>
      <c r="E243" s="82">
        <v>4000</v>
      </c>
    </row>
    <row r="244" spans="1:5" x14ac:dyDescent="0.3">
      <c r="A244" s="53" t="s">
        <v>337</v>
      </c>
      <c r="B244" s="82">
        <v>310</v>
      </c>
      <c r="C244" s="82"/>
      <c r="D244" s="82"/>
      <c r="E244" s="82">
        <v>310</v>
      </c>
    </row>
    <row r="245" spans="1:5" x14ac:dyDescent="0.3">
      <c r="A245" s="53" t="s">
        <v>338</v>
      </c>
      <c r="B245" s="82"/>
      <c r="C245" s="82">
        <v>329.69</v>
      </c>
      <c r="D245" s="82">
        <v>1554.29</v>
      </c>
      <c r="E245" s="82">
        <v>1883.98</v>
      </c>
    </row>
    <row r="246" spans="1:5" x14ac:dyDescent="0.3">
      <c r="A246" s="53" t="s">
        <v>298</v>
      </c>
      <c r="B246" s="82">
        <v>411.14</v>
      </c>
      <c r="C246" s="82">
        <v>-26.25</v>
      </c>
      <c r="D246" s="82"/>
      <c r="E246" s="82">
        <v>384.89</v>
      </c>
    </row>
    <row r="247" spans="1:5" x14ac:dyDescent="0.3">
      <c r="A247" s="53" t="s">
        <v>339</v>
      </c>
      <c r="B247" s="82">
        <v>25652.86</v>
      </c>
      <c r="C247" s="82"/>
      <c r="D247" s="82">
        <v>1087.5</v>
      </c>
      <c r="E247" s="82">
        <v>26740.36</v>
      </c>
    </row>
    <row r="248" spans="1:5" x14ac:dyDescent="0.3">
      <c r="A248" s="53" t="s">
        <v>299</v>
      </c>
      <c r="B248" s="82">
        <v>4025.7</v>
      </c>
      <c r="C248" s="82"/>
      <c r="D248" s="82">
        <v>10854.63</v>
      </c>
      <c r="E248" s="82">
        <v>14880.329999999998</v>
      </c>
    </row>
    <row r="249" spans="1:5" x14ac:dyDescent="0.3">
      <c r="A249" s="53" t="s">
        <v>300</v>
      </c>
      <c r="B249" s="82"/>
      <c r="C249" s="82">
        <v>141.9</v>
      </c>
      <c r="D249" s="82"/>
      <c r="E249" s="82">
        <v>141.9</v>
      </c>
    </row>
    <row r="250" spans="1:5" x14ac:dyDescent="0.3">
      <c r="A250" s="53" t="s">
        <v>149</v>
      </c>
      <c r="B250" s="82">
        <v>42087</v>
      </c>
      <c r="C250" s="82"/>
      <c r="D250" s="82">
        <v>1275</v>
      </c>
      <c r="E250" s="82">
        <v>43362</v>
      </c>
    </row>
    <row r="251" spans="1:5" x14ac:dyDescent="0.3">
      <c r="A251" s="53" t="s">
        <v>340</v>
      </c>
      <c r="B251" s="82">
        <v>-123.47</v>
      </c>
      <c r="C251" s="82">
        <v>803.72</v>
      </c>
      <c r="D251" s="82"/>
      <c r="E251" s="82">
        <v>680.25</v>
      </c>
    </row>
    <row r="252" spans="1:5" x14ac:dyDescent="0.3">
      <c r="A252" s="53" t="s">
        <v>341</v>
      </c>
      <c r="B252" s="82"/>
      <c r="C252" s="82"/>
      <c r="D252" s="82">
        <v>20</v>
      </c>
      <c r="E252" s="82">
        <v>20</v>
      </c>
    </row>
    <row r="253" spans="1:5" x14ac:dyDescent="0.3">
      <c r="A253" s="53" t="s">
        <v>342</v>
      </c>
      <c r="B253" s="82">
        <v>631.16</v>
      </c>
      <c r="C253" s="82">
        <v>26.72</v>
      </c>
      <c r="D253" s="82">
        <v>92.53</v>
      </c>
      <c r="E253" s="82">
        <v>750.41</v>
      </c>
    </row>
    <row r="254" spans="1:5" x14ac:dyDescent="0.3">
      <c r="A254" s="53" t="s">
        <v>150</v>
      </c>
      <c r="B254" s="82">
        <v>907.75</v>
      </c>
      <c r="C254" s="82">
        <v>261.75</v>
      </c>
      <c r="D254" s="82">
        <v>518</v>
      </c>
      <c r="E254" s="82">
        <v>1687.5</v>
      </c>
    </row>
    <row r="255" spans="1:5" x14ac:dyDescent="0.3">
      <c r="A255" s="53" t="s">
        <v>151</v>
      </c>
      <c r="B255" s="82">
        <v>299</v>
      </c>
      <c r="C255" s="82"/>
      <c r="D255" s="82">
        <v>299</v>
      </c>
      <c r="E255" s="82">
        <v>598</v>
      </c>
    </row>
    <row r="256" spans="1:5" x14ac:dyDescent="0.3">
      <c r="A256" s="53" t="s">
        <v>301</v>
      </c>
      <c r="B256" s="82">
        <v>583.63</v>
      </c>
      <c r="C256" s="82">
        <v>1567.93</v>
      </c>
      <c r="D256" s="82">
        <v>6131.66</v>
      </c>
      <c r="E256" s="82">
        <v>8283.2199999999993</v>
      </c>
    </row>
    <row r="257" spans="1:5" x14ac:dyDescent="0.3">
      <c r="A257" s="53" t="s">
        <v>302</v>
      </c>
      <c r="B257" s="82">
        <v>253</v>
      </c>
      <c r="C257" s="82">
        <v>253</v>
      </c>
      <c r="D257" s="82">
        <v>253</v>
      </c>
      <c r="E257" s="82">
        <v>759</v>
      </c>
    </row>
    <row r="258" spans="1:5" x14ac:dyDescent="0.3">
      <c r="A258" s="53" t="s">
        <v>152</v>
      </c>
      <c r="B258" s="82">
        <v>3548.69</v>
      </c>
      <c r="C258" s="82">
        <v>4613.71</v>
      </c>
      <c r="D258" s="82">
        <v>3327.41</v>
      </c>
      <c r="E258" s="82">
        <v>11489.81</v>
      </c>
    </row>
    <row r="259" spans="1:5" x14ac:dyDescent="0.3">
      <c r="A259" s="53" t="s">
        <v>153</v>
      </c>
      <c r="B259" s="82">
        <v>2120</v>
      </c>
      <c r="C259" s="82"/>
      <c r="D259" s="82">
        <v>35484</v>
      </c>
      <c r="E259" s="82">
        <v>37604</v>
      </c>
    </row>
    <row r="260" spans="1:5" x14ac:dyDescent="0.3">
      <c r="A260" s="53" t="s">
        <v>303</v>
      </c>
      <c r="B260" s="82"/>
      <c r="C260" s="82">
        <v>297</v>
      </c>
      <c r="D260" s="82"/>
      <c r="E260" s="82">
        <v>297</v>
      </c>
    </row>
    <row r="261" spans="1:5" x14ac:dyDescent="0.3">
      <c r="A261" s="53" t="s">
        <v>154</v>
      </c>
      <c r="B261" s="82">
        <v>582</v>
      </c>
      <c r="C261" s="82">
        <v>11491.69</v>
      </c>
      <c r="D261" s="82">
        <v>95103.42</v>
      </c>
      <c r="E261" s="82">
        <v>107177.11</v>
      </c>
    </row>
    <row r="262" spans="1:5" x14ac:dyDescent="0.3">
      <c r="A262" s="53" t="s">
        <v>304</v>
      </c>
      <c r="B262" s="82">
        <v>435</v>
      </c>
      <c r="C262" s="82">
        <v>1435.86</v>
      </c>
      <c r="D262" s="82">
        <v>651.80999999999995</v>
      </c>
      <c r="E262" s="82">
        <v>2522.67</v>
      </c>
    </row>
    <row r="263" spans="1:5" x14ac:dyDescent="0.3">
      <c r="A263" s="53" t="s">
        <v>155</v>
      </c>
      <c r="B263" s="82"/>
      <c r="C263" s="82"/>
      <c r="D263" s="82">
        <v>31590</v>
      </c>
      <c r="E263" s="82">
        <v>31590</v>
      </c>
    </row>
    <row r="264" spans="1:5" x14ac:dyDescent="0.3">
      <c r="A264" s="53" t="s">
        <v>156</v>
      </c>
      <c r="B264" s="82">
        <v>6782</v>
      </c>
      <c r="C264" s="82">
        <v>20522</v>
      </c>
      <c r="D264" s="82">
        <v>13547.04</v>
      </c>
      <c r="E264" s="82">
        <v>40851.040000000001</v>
      </c>
    </row>
    <row r="265" spans="1:5" x14ac:dyDescent="0.3">
      <c r="A265" s="53" t="s">
        <v>305</v>
      </c>
      <c r="B265" s="82">
        <v>169.61</v>
      </c>
      <c r="C265" s="82">
        <v>4066.38</v>
      </c>
      <c r="D265" s="82">
        <v>342.54</v>
      </c>
      <c r="E265" s="82">
        <v>4578.53</v>
      </c>
    </row>
    <row r="266" spans="1:5" x14ac:dyDescent="0.3">
      <c r="A266" s="53" t="s">
        <v>306</v>
      </c>
      <c r="B266" s="82">
        <v>2451.13</v>
      </c>
      <c r="C266" s="82"/>
      <c r="D266" s="82">
        <v>37.22</v>
      </c>
      <c r="E266" s="82">
        <v>2488.35</v>
      </c>
    </row>
    <row r="267" spans="1:5" x14ac:dyDescent="0.3">
      <c r="A267" s="53" t="s">
        <v>307</v>
      </c>
      <c r="B267" s="82">
        <v>3160</v>
      </c>
      <c r="C267" s="82"/>
      <c r="D267" s="82">
        <v>572.05999999999995</v>
      </c>
      <c r="E267" s="82">
        <v>3732.06</v>
      </c>
    </row>
    <row r="268" spans="1:5" x14ac:dyDescent="0.3">
      <c r="A268" s="53" t="s">
        <v>308</v>
      </c>
      <c r="B268" s="82"/>
      <c r="C268" s="82">
        <v>1276.1500000000001</v>
      </c>
      <c r="D268" s="82">
        <v>4706.54</v>
      </c>
      <c r="E268" s="82">
        <v>5982.6900000000005</v>
      </c>
    </row>
    <row r="269" spans="1:5" x14ac:dyDescent="0.3">
      <c r="A269" s="53" t="s">
        <v>309</v>
      </c>
      <c r="B269" s="82">
        <v>64.400000000000006</v>
      </c>
      <c r="C269" s="82"/>
      <c r="D269" s="82"/>
      <c r="E269" s="82">
        <v>64.400000000000006</v>
      </c>
    </row>
    <row r="270" spans="1:5" x14ac:dyDescent="0.3">
      <c r="A270" s="53" t="s">
        <v>310</v>
      </c>
      <c r="B270" s="82"/>
      <c r="C270" s="82"/>
      <c r="D270" s="82">
        <v>539.65</v>
      </c>
      <c r="E270" s="82">
        <v>539.65</v>
      </c>
    </row>
    <row r="271" spans="1:5" x14ac:dyDescent="0.3">
      <c r="A271" s="53" t="s">
        <v>311</v>
      </c>
      <c r="B271" s="82"/>
      <c r="C271" s="82">
        <v>291.97000000000003</v>
      </c>
      <c r="D271" s="82">
        <v>903.79</v>
      </c>
      <c r="E271" s="82">
        <v>1195.76</v>
      </c>
    </row>
    <row r="272" spans="1:5" x14ac:dyDescent="0.3">
      <c r="A272" s="53" t="s">
        <v>312</v>
      </c>
      <c r="B272" s="82"/>
      <c r="C272" s="82"/>
      <c r="D272" s="82">
        <v>27.54</v>
      </c>
      <c r="E272" s="82">
        <v>27.54</v>
      </c>
    </row>
    <row r="273" spans="1:5" x14ac:dyDescent="0.3">
      <c r="A273" s="53" t="s">
        <v>157</v>
      </c>
      <c r="B273" s="82"/>
      <c r="C273" s="82">
        <v>547.98</v>
      </c>
      <c r="D273" s="82"/>
      <c r="E273" s="82">
        <v>547.98</v>
      </c>
    </row>
    <row r="274" spans="1:5" x14ac:dyDescent="0.3">
      <c r="A274" s="53" t="s">
        <v>176</v>
      </c>
      <c r="B274" s="82">
        <v>832500.91999999993</v>
      </c>
      <c r="C274" s="82">
        <v>725462.71999999974</v>
      </c>
      <c r="D274" s="82">
        <v>1526926.0399999991</v>
      </c>
      <c r="E274" s="82">
        <v>3084889.68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22"/>
  <sheetViews>
    <sheetView workbookViewId="0">
      <selection activeCell="A32" sqref="A32"/>
    </sheetView>
  </sheetViews>
  <sheetFormatPr defaultRowHeight="14.4" x14ac:dyDescent="0.3"/>
  <cols>
    <col min="1" max="1" width="40.5546875" customWidth="1"/>
    <col min="2" max="2" width="22.109375" customWidth="1"/>
  </cols>
  <sheetData>
    <row r="1" spans="1:3" x14ac:dyDescent="0.3">
      <c r="A1" t="s">
        <v>46</v>
      </c>
      <c r="B1" t="s">
        <v>345</v>
      </c>
      <c r="C1" t="s">
        <v>346</v>
      </c>
    </row>
    <row r="2" spans="1:3" x14ac:dyDescent="0.3">
      <c r="A2" t="s">
        <v>128</v>
      </c>
      <c r="B2" s="83">
        <v>93072.89</v>
      </c>
      <c r="C2" t="s">
        <v>41</v>
      </c>
    </row>
    <row r="3" spans="1:3" x14ac:dyDescent="0.3">
      <c r="A3" t="s">
        <v>121</v>
      </c>
      <c r="B3" s="83">
        <v>56954.64</v>
      </c>
      <c r="C3" t="s">
        <v>41</v>
      </c>
    </row>
    <row r="4" spans="1:3" x14ac:dyDescent="0.3">
      <c r="A4" t="s">
        <v>69</v>
      </c>
      <c r="B4" s="83">
        <v>44026.6</v>
      </c>
      <c r="C4" t="s">
        <v>41</v>
      </c>
    </row>
    <row r="5" spans="1:3" x14ac:dyDescent="0.3">
      <c r="A5" t="s">
        <v>149</v>
      </c>
      <c r="B5" s="83">
        <v>42087</v>
      </c>
      <c r="C5" t="s">
        <v>41</v>
      </c>
    </row>
    <row r="6" spans="1:3" x14ac:dyDescent="0.3">
      <c r="A6" t="s">
        <v>107</v>
      </c>
      <c r="B6" s="83">
        <v>37093.800000000003</v>
      </c>
      <c r="C6" t="s">
        <v>41</v>
      </c>
    </row>
    <row r="7" spans="1:3" x14ac:dyDescent="0.3">
      <c r="A7" t="s">
        <v>92</v>
      </c>
      <c r="B7" s="83">
        <v>34139.279999999999</v>
      </c>
      <c r="C7" t="s">
        <v>41</v>
      </c>
    </row>
    <row r="8" spans="1:3" x14ac:dyDescent="0.3">
      <c r="A8" t="s">
        <v>228</v>
      </c>
      <c r="B8" s="83">
        <v>33047</v>
      </c>
      <c r="C8" t="s">
        <v>41</v>
      </c>
    </row>
    <row r="9" spans="1:3" x14ac:dyDescent="0.3">
      <c r="A9" t="s">
        <v>63</v>
      </c>
      <c r="B9" s="83">
        <v>32873.599999999999</v>
      </c>
      <c r="C9" t="s">
        <v>41</v>
      </c>
    </row>
    <row r="10" spans="1:3" x14ac:dyDescent="0.3">
      <c r="A10" t="s">
        <v>53</v>
      </c>
      <c r="B10" s="83">
        <v>28036.82</v>
      </c>
      <c r="C10" t="s">
        <v>41</v>
      </c>
    </row>
    <row r="11" spans="1:3" x14ac:dyDescent="0.3">
      <c r="A11" t="s">
        <v>106</v>
      </c>
      <c r="B11" s="83">
        <v>26691.1</v>
      </c>
      <c r="C11" t="s">
        <v>41</v>
      </c>
    </row>
    <row r="12" spans="1:3" x14ac:dyDescent="0.3">
      <c r="A12" t="s">
        <v>339</v>
      </c>
      <c r="B12" s="83">
        <v>25652.86</v>
      </c>
      <c r="C12" t="s">
        <v>41</v>
      </c>
    </row>
    <row r="13" spans="1:3" x14ac:dyDescent="0.3">
      <c r="A13" t="s">
        <v>89</v>
      </c>
      <c r="B13" s="83">
        <v>24757.5</v>
      </c>
      <c r="C13" t="s">
        <v>41</v>
      </c>
    </row>
    <row r="14" spans="1:3" x14ac:dyDescent="0.3">
      <c r="A14" t="s">
        <v>143</v>
      </c>
      <c r="B14" s="83">
        <v>23200.84</v>
      </c>
      <c r="C14" t="s">
        <v>41</v>
      </c>
    </row>
    <row r="15" spans="1:3" x14ac:dyDescent="0.3">
      <c r="A15" t="s">
        <v>112</v>
      </c>
      <c r="B15" s="83">
        <v>21892.84</v>
      </c>
      <c r="C15" t="s">
        <v>41</v>
      </c>
    </row>
    <row r="16" spans="1:3" x14ac:dyDescent="0.3">
      <c r="A16" t="s">
        <v>95</v>
      </c>
      <c r="B16" s="83">
        <v>21500</v>
      </c>
      <c r="C16" t="s">
        <v>41</v>
      </c>
    </row>
    <row r="17" spans="1:3" x14ac:dyDescent="0.3">
      <c r="A17" t="s">
        <v>229</v>
      </c>
      <c r="B17" s="83">
        <v>20883.169999999998</v>
      </c>
      <c r="C17" t="s">
        <v>41</v>
      </c>
    </row>
    <row r="18" spans="1:3" x14ac:dyDescent="0.3">
      <c r="A18" t="s">
        <v>226</v>
      </c>
      <c r="B18" s="83">
        <v>20335.27</v>
      </c>
      <c r="C18" t="s">
        <v>41</v>
      </c>
    </row>
    <row r="19" spans="1:3" x14ac:dyDescent="0.3">
      <c r="A19" t="s">
        <v>198</v>
      </c>
      <c r="B19" s="83">
        <v>16926.05</v>
      </c>
      <c r="C19" t="s">
        <v>41</v>
      </c>
    </row>
    <row r="20" spans="1:3" x14ac:dyDescent="0.3">
      <c r="A20" t="s">
        <v>200</v>
      </c>
      <c r="B20" s="83">
        <v>13455.33</v>
      </c>
      <c r="C20" t="s">
        <v>41</v>
      </c>
    </row>
    <row r="21" spans="1:3" x14ac:dyDescent="0.3">
      <c r="A21" t="s">
        <v>192</v>
      </c>
      <c r="B21" s="83">
        <v>12169</v>
      </c>
      <c r="C21" t="s">
        <v>41</v>
      </c>
    </row>
    <row r="22" spans="1:3" x14ac:dyDescent="0.3">
      <c r="A22" t="s">
        <v>139</v>
      </c>
      <c r="B22" s="83">
        <v>9994.4699999999993</v>
      </c>
      <c r="C22" t="s">
        <v>41</v>
      </c>
    </row>
    <row r="23" spans="1:3" x14ac:dyDescent="0.3">
      <c r="A23" t="s">
        <v>204</v>
      </c>
      <c r="B23" s="83">
        <v>8089.78</v>
      </c>
      <c r="C23" t="s">
        <v>41</v>
      </c>
    </row>
    <row r="24" spans="1:3" x14ac:dyDescent="0.3">
      <c r="A24" t="s">
        <v>111</v>
      </c>
      <c r="B24" s="83">
        <v>7774.51</v>
      </c>
      <c r="C24" t="s">
        <v>41</v>
      </c>
    </row>
    <row r="25" spans="1:3" x14ac:dyDescent="0.3">
      <c r="A25" t="s">
        <v>54</v>
      </c>
      <c r="B25" s="83">
        <v>7392.88</v>
      </c>
      <c r="C25" t="s">
        <v>41</v>
      </c>
    </row>
    <row r="26" spans="1:3" x14ac:dyDescent="0.3">
      <c r="A26" t="s">
        <v>191</v>
      </c>
      <c r="B26" s="83">
        <v>7278.75</v>
      </c>
      <c r="C26" t="s">
        <v>41</v>
      </c>
    </row>
    <row r="27" spans="1:3" x14ac:dyDescent="0.3">
      <c r="A27" t="s">
        <v>190</v>
      </c>
      <c r="B27" s="83">
        <v>7028.85</v>
      </c>
      <c r="C27" t="s">
        <v>41</v>
      </c>
    </row>
    <row r="28" spans="1:3" x14ac:dyDescent="0.3">
      <c r="A28" t="s">
        <v>156</v>
      </c>
      <c r="B28" s="83">
        <v>6782</v>
      </c>
      <c r="C28" t="s">
        <v>41</v>
      </c>
    </row>
    <row r="29" spans="1:3" x14ac:dyDescent="0.3">
      <c r="A29" t="s">
        <v>272</v>
      </c>
      <c r="B29" s="83">
        <v>5975.65</v>
      </c>
      <c r="C29" t="s">
        <v>41</v>
      </c>
    </row>
    <row r="30" spans="1:3" x14ac:dyDescent="0.3">
      <c r="A30" t="s">
        <v>222</v>
      </c>
      <c r="B30" s="83">
        <v>4994.13</v>
      </c>
      <c r="C30" t="s">
        <v>41</v>
      </c>
    </row>
    <row r="31" spans="1:3" x14ac:dyDescent="0.3">
      <c r="A31" t="s">
        <v>72</v>
      </c>
      <c r="B31" s="83">
        <v>4873.0600000000004</v>
      </c>
      <c r="C31" t="s">
        <v>41</v>
      </c>
    </row>
    <row r="32" spans="1:3" x14ac:dyDescent="0.3">
      <c r="A32" t="s">
        <v>217</v>
      </c>
      <c r="B32" s="83">
        <v>4862.3900000000003</v>
      </c>
      <c r="C32" t="s">
        <v>41</v>
      </c>
    </row>
    <row r="33" spans="1:3" x14ac:dyDescent="0.3">
      <c r="A33" t="s">
        <v>124</v>
      </c>
      <c r="B33" s="83">
        <v>4539.6000000000004</v>
      </c>
      <c r="C33" t="s">
        <v>41</v>
      </c>
    </row>
    <row r="34" spans="1:3" x14ac:dyDescent="0.3">
      <c r="A34" t="s">
        <v>52</v>
      </c>
      <c r="B34" s="83">
        <v>4443.1400000000003</v>
      </c>
      <c r="C34" t="s">
        <v>41</v>
      </c>
    </row>
    <row r="35" spans="1:3" x14ac:dyDescent="0.3">
      <c r="A35" t="s">
        <v>299</v>
      </c>
      <c r="B35" s="83">
        <v>4025.7</v>
      </c>
      <c r="C35" t="s">
        <v>41</v>
      </c>
    </row>
    <row r="36" spans="1:3" x14ac:dyDescent="0.3">
      <c r="A36" t="s">
        <v>123</v>
      </c>
      <c r="B36" s="83">
        <v>3985.83</v>
      </c>
      <c r="C36" t="s">
        <v>41</v>
      </c>
    </row>
    <row r="37" spans="1:3" x14ac:dyDescent="0.3">
      <c r="A37" t="s">
        <v>58</v>
      </c>
      <c r="B37" s="83">
        <v>3949.21</v>
      </c>
      <c r="C37" t="s">
        <v>41</v>
      </c>
    </row>
    <row r="38" spans="1:3" x14ac:dyDescent="0.3">
      <c r="A38" t="s">
        <v>196</v>
      </c>
      <c r="B38" s="83">
        <v>3948.44</v>
      </c>
      <c r="C38" t="s">
        <v>41</v>
      </c>
    </row>
    <row r="39" spans="1:3" x14ac:dyDescent="0.3">
      <c r="A39" t="s">
        <v>84</v>
      </c>
      <c r="B39" s="83">
        <v>3942.08</v>
      </c>
      <c r="C39" t="s">
        <v>41</v>
      </c>
    </row>
    <row r="40" spans="1:3" x14ac:dyDescent="0.3">
      <c r="A40" t="s">
        <v>152</v>
      </c>
      <c r="B40" s="83">
        <v>3548.69</v>
      </c>
      <c r="C40" t="s">
        <v>41</v>
      </c>
    </row>
    <row r="41" spans="1:3" x14ac:dyDescent="0.3">
      <c r="A41" t="s">
        <v>145</v>
      </c>
      <c r="B41" s="83">
        <v>3431.29</v>
      </c>
      <c r="C41" t="s">
        <v>41</v>
      </c>
    </row>
    <row r="42" spans="1:3" x14ac:dyDescent="0.3">
      <c r="A42" t="s">
        <v>115</v>
      </c>
      <c r="B42" s="83">
        <v>3387.72</v>
      </c>
      <c r="C42" t="s">
        <v>41</v>
      </c>
    </row>
    <row r="43" spans="1:3" x14ac:dyDescent="0.3">
      <c r="A43" t="s">
        <v>102</v>
      </c>
      <c r="B43" s="83">
        <v>3321.16</v>
      </c>
      <c r="C43" t="s">
        <v>41</v>
      </c>
    </row>
    <row r="44" spans="1:3" x14ac:dyDescent="0.3">
      <c r="A44" t="s">
        <v>56</v>
      </c>
      <c r="B44" s="83">
        <v>3210.99</v>
      </c>
      <c r="C44" t="s">
        <v>41</v>
      </c>
    </row>
    <row r="45" spans="1:3" x14ac:dyDescent="0.3">
      <c r="A45" t="s">
        <v>258</v>
      </c>
      <c r="B45" s="83">
        <v>3185</v>
      </c>
      <c r="C45" t="s">
        <v>41</v>
      </c>
    </row>
    <row r="46" spans="1:3" x14ac:dyDescent="0.3">
      <c r="A46" t="s">
        <v>307</v>
      </c>
      <c r="B46" s="83">
        <v>3160</v>
      </c>
      <c r="C46" t="s">
        <v>41</v>
      </c>
    </row>
    <row r="47" spans="1:3" x14ac:dyDescent="0.3">
      <c r="A47" t="s">
        <v>101</v>
      </c>
      <c r="B47" s="83">
        <v>2825.77</v>
      </c>
      <c r="C47" t="s">
        <v>41</v>
      </c>
    </row>
    <row r="48" spans="1:3" x14ac:dyDescent="0.3">
      <c r="A48" t="s">
        <v>233</v>
      </c>
      <c r="B48" s="83">
        <v>2677.98</v>
      </c>
      <c r="C48" t="s">
        <v>41</v>
      </c>
    </row>
    <row r="49" spans="1:3" x14ac:dyDescent="0.3">
      <c r="A49" t="s">
        <v>203</v>
      </c>
      <c r="B49" s="83">
        <v>2500</v>
      </c>
      <c r="C49" t="s">
        <v>41</v>
      </c>
    </row>
    <row r="50" spans="1:3" x14ac:dyDescent="0.3">
      <c r="A50" t="s">
        <v>306</v>
      </c>
      <c r="B50" s="83">
        <v>2451.13</v>
      </c>
      <c r="C50" t="s">
        <v>41</v>
      </c>
    </row>
    <row r="51" spans="1:3" x14ac:dyDescent="0.3">
      <c r="A51" t="s">
        <v>94</v>
      </c>
      <c r="B51" s="83">
        <v>2389.02</v>
      </c>
      <c r="C51" t="s">
        <v>41</v>
      </c>
    </row>
    <row r="52" spans="1:3" x14ac:dyDescent="0.3">
      <c r="A52" t="s">
        <v>224</v>
      </c>
      <c r="B52" s="83">
        <v>2358.81</v>
      </c>
      <c r="C52" t="s">
        <v>41</v>
      </c>
    </row>
    <row r="53" spans="1:3" x14ac:dyDescent="0.3">
      <c r="A53" t="s">
        <v>64</v>
      </c>
      <c r="B53" s="83">
        <v>2222.5300000000002</v>
      </c>
      <c r="C53" t="s">
        <v>41</v>
      </c>
    </row>
    <row r="54" spans="1:3" x14ac:dyDescent="0.3">
      <c r="A54" t="s">
        <v>114</v>
      </c>
      <c r="B54" s="83">
        <v>2213.5</v>
      </c>
      <c r="C54" t="s">
        <v>41</v>
      </c>
    </row>
    <row r="55" spans="1:3" x14ac:dyDescent="0.3">
      <c r="A55" t="s">
        <v>153</v>
      </c>
      <c r="B55" s="83">
        <v>2120</v>
      </c>
      <c r="C55" t="s">
        <v>41</v>
      </c>
    </row>
    <row r="56" spans="1:3" x14ac:dyDescent="0.3">
      <c r="A56" t="s">
        <v>267</v>
      </c>
      <c r="B56" s="83">
        <v>1910</v>
      </c>
      <c r="C56" t="s">
        <v>41</v>
      </c>
    </row>
    <row r="57" spans="1:3" x14ac:dyDescent="0.3">
      <c r="A57" t="s">
        <v>98</v>
      </c>
      <c r="B57" s="83">
        <v>1851.75</v>
      </c>
      <c r="C57" t="s">
        <v>41</v>
      </c>
    </row>
    <row r="58" spans="1:3" x14ac:dyDescent="0.3">
      <c r="A58" t="s">
        <v>251</v>
      </c>
      <c r="B58" s="83">
        <v>1816.27</v>
      </c>
      <c r="C58" t="s">
        <v>41</v>
      </c>
    </row>
    <row r="59" spans="1:3" x14ac:dyDescent="0.3">
      <c r="A59" t="s">
        <v>263</v>
      </c>
      <c r="B59" s="83">
        <v>1747.5</v>
      </c>
      <c r="C59" t="s">
        <v>41</v>
      </c>
    </row>
    <row r="60" spans="1:3" x14ac:dyDescent="0.3">
      <c r="A60" t="s">
        <v>185</v>
      </c>
      <c r="B60" s="83">
        <v>1699.49</v>
      </c>
      <c r="C60" t="s">
        <v>41</v>
      </c>
    </row>
    <row r="61" spans="1:3" x14ac:dyDescent="0.3">
      <c r="A61" t="s">
        <v>100</v>
      </c>
      <c r="B61" s="83">
        <v>1632.2</v>
      </c>
      <c r="C61" t="s">
        <v>41</v>
      </c>
    </row>
    <row r="62" spans="1:3" x14ac:dyDescent="0.3">
      <c r="A62" t="s">
        <v>108</v>
      </c>
      <c r="B62" s="83">
        <v>1553.13</v>
      </c>
      <c r="C62" t="s">
        <v>41</v>
      </c>
    </row>
    <row r="63" spans="1:3" x14ac:dyDescent="0.3">
      <c r="A63" t="s">
        <v>255</v>
      </c>
      <c r="B63" s="83">
        <v>1510.32</v>
      </c>
      <c r="C63" t="s">
        <v>41</v>
      </c>
    </row>
    <row r="64" spans="1:3" x14ac:dyDescent="0.3">
      <c r="A64" t="s">
        <v>323</v>
      </c>
      <c r="B64" s="83">
        <v>1500</v>
      </c>
      <c r="C64" t="s">
        <v>41</v>
      </c>
    </row>
    <row r="65" spans="1:3" x14ac:dyDescent="0.3">
      <c r="A65" t="s">
        <v>238</v>
      </c>
      <c r="B65" s="83">
        <v>1485</v>
      </c>
      <c r="C65" t="s">
        <v>41</v>
      </c>
    </row>
    <row r="66" spans="1:3" x14ac:dyDescent="0.3">
      <c r="A66" t="s">
        <v>85</v>
      </c>
      <c r="B66" s="83">
        <v>1479.34</v>
      </c>
      <c r="C66" t="s">
        <v>41</v>
      </c>
    </row>
    <row r="67" spans="1:3" x14ac:dyDescent="0.3">
      <c r="A67" t="s">
        <v>281</v>
      </c>
      <c r="B67" s="83">
        <v>1426.68</v>
      </c>
      <c r="C67" t="s">
        <v>41</v>
      </c>
    </row>
    <row r="68" spans="1:3" x14ac:dyDescent="0.3">
      <c r="A68" t="s">
        <v>237</v>
      </c>
      <c r="B68" s="83">
        <v>1399.84</v>
      </c>
      <c r="C68" t="s">
        <v>41</v>
      </c>
    </row>
    <row r="69" spans="1:3" x14ac:dyDescent="0.3">
      <c r="A69" t="s">
        <v>249</v>
      </c>
      <c r="B69" s="83">
        <v>1348</v>
      </c>
      <c r="C69" t="s">
        <v>41</v>
      </c>
    </row>
    <row r="70" spans="1:3" x14ac:dyDescent="0.3">
      <c r="A70" t="s">
        <v>244</v>
      </c>
      <c r="B70" s="83">
        <v>1283.21</v>
      </c>
      <c r="C70" t="s">
        <v>41</v>
      </c>
    </row>
    <row r="71" spans="1:3" x14ac:dyDescent="0.3">
      <c r="A71" t="s">
        <v>247</v>
      </c>
      <c r="B71" s="83">
        <v>1268.24</v>
      </c>
      <c r="C71" t="s">
        <v>41</v>
      </c>
    </row>
    <row r="72" spans="1:3" x14ac:dyDescent="0.3">
      <c r="A72" t="s">
        <v>284</v>
      </c>
      <c r="B72" s="83">
        <v>1232.82</v>
      </c>
      <c r="C72" t="s">
        <v>41</v>
      </c>
    </row>
    <row r="73" spans="1:3" x14ac:dyDescent="0.3">
      <c r="A73" t="s">
        <v>243</v>
      </c>
      <c r="B73" s="83">
        <v>1216.08</v>
      </c>
      <c r="C73" t="s">
        <v>41</v>
      </c>
    </row>
    <row r="74" spans="1:3" x14ac:dyDescent="0.3">
      <c r="A74" t="s">
        <v>62</v>
      </c>
      <c r="B74" s="83">
        <v>1154.81</v>
      </c>
      <c r="C74" t="s">
        <v>41</v>
      </c>
    </row>
    <row r="75" spans="1:3" x14ac:dyDescent="0.3">
      <c r="A75" t="s">
        <v>50</v>
      </c>
      <c r="B75" s="83">
        <v>1061.18</v>
      </c>
      <c r="C75" t="s">
        <v>41</v>
      </c>
    </row>
    <row r="76" spans="1:3" x14ac:dyDescent="0.3">
      <c r="A76" t="s">
        <v>57</v>
      </c>
      <c r="B76" s="83">
        <v>1025</v>
      </c>
      <c r="C76" t="s">
        <v>41</v>
      </c>
    </row>
    <row r="77" spans="1:3" x14ac:dyDescent="0.3">
      <c r="A77" t="s">
        <v>232</v>
      </c>
      <c r="B77" s="83">
        <v>980.58</v>
      </c>
      <c r="C77" t="s">
        <v>41</v>
      </c>
    </row>
    <row r="78" spans="1:3" x14ac:dyDescent="0.3">
      <c r="A78" t="s">
        <v>150</v>
      </c>
      <c r="B78" s="83">
        <v>907.75</v>
      </c>
      <c r="C78" t="s">
        <v>41</v>
      </c>
    </row>
    <row r="79" spans="1:3" x14ac:dyDescent="0.3">
      <c r="A79" t="s">
        <v>88</v>
      </c>
      <c r="B79" s="83">
        <v>841.25</v>
      </c>
      <c r="C79" t="s">
        <v>41</v>
      </c>
    </row>
    <row r="80" spans="1:3" x14ac:dyDescent="0.3">
      <c r="A80" t="s">
        <v>129</v>
      </c>
      <c r="B80" s="83">
        <v>839.99</v>
      </c>
      <c r="C80" t="s">
        <v>41</v>
      </c>
    </row>
    <row r="81" spans="1:3" x14ac:dyDescent="0.3">
      <c r="A81" t="s">
        <v>90</v>
      </c>
      <c r="B81" s="83">
        <v>828.18</v>
      </c>
      <c r="C81" t="s">
        <v>41</v>
      </c>
    </row>
    <row r="82" spans="1:3" x14ac:dyDescent="0.3">
      <c r="A82" t="s">
        <v>274</v>
      </c>
      <c r="B82" s="83">
        <v>806.25</v>
      </c>
      <c r="C82" t="s">
        <v>41</v>
      </c>
    </row>
    <row r="83" spans="1:3" x14ac:dyDescent="0.3">
      <c r="A83" t="s">
        <v>193</v>
      </c>
      <c r="B83" s="83">
        <v>754.15</v>
      </c>
      <c r="C83" t="s">
        <v>41</v>
      </c>
    </row>
    <row r="84" spans="1:3" x14ac:dyDescent="0.3">
      <c r="A84" t="s">
        <v>265</v>
      </c>
      <c r="B84" s="83">
        <v>708</v>
      </c>
      <c r="C84" t="s">
        <v>41</v>
      </c>
    </row>
    <row r="85" spans="1:3" x14ac:dyDescent="0.3">
      <c r="A85" t="s">
        <v>73</v>
      </c>
      <c r="B85" s="83">
        <v>635</v>
      </c>
      <c r="C85" t="s">
        <v>41</v>
      </c>
    </row>
    <row r="86" spans="1:3" x14ac:dyDescent="0.3">
      <c r="A86" t="s">
        <v>197</v>
      </c>
      <c r="B86" s="83">
        <v>633.15</v>
      </c>
      <c r="C86" t="s">
        <v>41</v>
      </c>
    </row>
    <row r="87" spans="1:3" x14ac:dyDescent="0.3">
      <c r="A87" t="s">
        <v>342</v>
      </c>
      <c r="B87" s="83">
        <v>631.16</v>
      </c>
      <c r="C87" t="s">
        <v>41</v>
      </c>
    </row>
    <row r="88" spans="1:3" x14ac:dyDescent="0.3">
      <c r="A88" t="s">
        <v>189</v>
      </c>
      <c r="B88" s="83">
        <v>617.95000000000005</v>
      </c>
      <c r="C88" t="s">
        <v>41</v>
      </c>
    </row>
    <row r="89" spans="1:3" x14ac:dyDescent="0.3">
      <c r="A89" t="s">
        <v>301</v>
      </c>
      <c r="B89" s="83">
        <v>583.63</v>
      </c>
      <c r="C89" t="s">
        <v>41</v>
      </c>
    </row>
    <row r="90" spans="1:3" x14ac:dyDescent="0.3">
      <c r="A90" t="s">
        <v>154</v>
      </c>
      <c r="B90" s="83">
        <v>582</v>
      </c>
      <c r="C90" t="s">
        <v>41</v>
      </c>
    </row>
    <row r="91" spans="1:3" x14ac:dyDescent="0.3">
      <c r="A91" t="s">
        <v>248</v>
      </c>
      <c r="B91" s="83">
        <v>577.37</v>
      </c>
      <c r="C91" t="s">
        <v>41</v>
      </c>
    </row>
    <row r="92" spans="1:3" x14ac:dyDescent="0.3">
      <c r="A92" t="s">
        <v>186</v>
      </c>
      <c r="B92" s="83">
        <v>563.1</v>
      </c>
      <c r="C92" t="s">
        <v>41</v>
      </c>
    </row>
    <row r="93" spans="1:3" x14ac:dyDescent="0.3">
      <c r="A93" t="s">
        <v>321</v>
      </c>
      <c r="B93" s="83">
        <v>558.54</v>
      </c>
      <c r="C93" t="s">
        <v>41</v>
      </c>
    </row>
    <row r="94" spans="1:3" x14ac:dyDescent="0.3">
      <c r="A94" t="s">
        <v>257</v>
      </c>
      <c r="B94" s="83">
        <v>516</v>
      </c>
      <c r="C94" t="s">
        <v>41</v>
      </c>
    </row>
    <row r="95" spans="1:3" x14ac:dyDescent="0.3">
      <c r="A95" t="s">
        <v>109</v>
      </c>
      <c r="B95" s="83">
        <v>442.4</v>
      </c>
      <c r="C95" t="s">
        <v>41</v>
      </c>
    </row>
    <row r="96" spans="1:3" x14ac:dyDescent="0.3">
      <c r="A96" t="s">
        <v>146</v>
      </c>
      <c r="B96" s="83">
        <v>441</v>
      </c>
      <c r="C96" t="s">
        <v>41</v>
      </c>
    </row>
    <row r="97" spans="1:3" x14ac:dyDescent="0.3">
      <c r="A97" t="s">
        <v>142</v>
      </c>
      <c r="B97" s="83">
        <v>437.91</v>
      </c>
      <c r="C97" t="s">
        <v>41</v>
      </c>
    </row>
    <row r="98" spans="1:3" x14ac:dyDescent="0.3">
      <c r="A98" t="s">
        <v>304</v>
      </c>
      <c r="B98" s="83">
        <v>435</v>
      </c>
      <c r="C98" t="s">
        <v>41</v>
      </c>
    </row>
    <row r="99" spans="1:3" x14ac:dyDescent="0.3">
      <c r="A99" t="s">
        <v>67</v>
      </c>
      <c r="B99" s="83">
        <v>427.78</v>
      </c>
      <c r="C99" t="s">
        <v>41</v>
      </c>
    </row>
    <row r="100" spans="1:3" x14ac:dyDescent="0.3">
      <c r="A100" t="s">
        <v>298</v>
      </c>
      <c r="B100" s="83">
        <v>411.14</v>
      </c>
      <c r="C100" t="s">
        <v>41</v>
      </c>
    </row>
    <row r="101" spans="1:3" x14ac:dyDescent="0.3">
      <c r="A101" t="s">
        <v>291</v>
      </c>
      <c r="B101" s="83">
        <v>406.22</v>
      </c>
      <c r="C101" t="s">
        <v>41</v>
      </c>
    </row>
    <row r="102" spans="1:3" x14ac:dyDescent="0.3">
      <c r="A102" t="s">
        <v>207</v>
      </c>
      <c r="B102" s="83">
        <v>393</v>
      </c>
      <c r="C102" t="s">
        <v>41</v>
      </c>
    </row>
    <row r="103" spans="1:3" x14ac:dyDescent="0.3">
      <c r="A103" t="s">
        <v>278</v>
      </c>
      <c r="B103" s="83">
        <v>363.75</v>
      </c>
      <c r="C103" t="s">
        <v>41</v>
      </c>
    </row>
    <row r="104" spans="1:3" x14ac:dyDescent="0.3">
      <c r="A104" t="s">
        <v>70</v>
      </c>
      <c r="B104" s="83">
        <v>346.48</v>
      </c>
      <c r="C104" t="s">
        <v>41</v>
      </c>
    </row>
    <row r="105" spans="1:3" x14ac:dyDescent="0.3">
      <c r="A105" t="s">
        <v>246</v>
      </c>
      <c r="B105" s="83">
        <v>339</v>
      </c>
      <c r="C105" t="s">
        <v>41</v>
      </c>
    </row>
    <row r="106" spans="1:3" x14ac:dyDescent="0.3">
      <c r="A106" t="s">
        <v>290</v>
      </c>
      <c r="B106" s="83">
        <v>330</v>
      </c>
      <c r="C106" t="s">
        <v>41</v>
      </c>
    </row>
    <row r="107" spans="1:3" x14ac:dyDescent="0.3">
      <c r="A107" t="s">
        <v>259</v>
      </c>
      <c r="B107" s="83">
        <v>329</v>
      </c>
      <c r="C107" t="s">
        <v>41</v>
      </c>
    </row>
    <row r="108" spans="1:3" x14ac:dyDescent="0.3">
      <c r="A108" t="s">
        <v>206</v>
      </c>
      <c r="B108" s="83">
        <v>316.8</v>
      </c>
      <c r="C108" t="s">
        <v>41</v>
      </c>
    </row>
    <row r="109" spans="1:3" x14ac:dyDescent="0.3">
      <c r="A109" t="s">
        <v>337</v>
      </c>
      <c r="B109" s="83">
        <v>310</v>
      </c>
      <c r="C109" t="s">
        <v>41</v>
      </c>
    </row>
    <row r="110" spans="1:3" x14ac:dyDescent="0.3">
      <c r="A110" t="s">
        <v>292</v>
      </c>
      <c r="B110" s="83">
        <v>301.25</v>
      </c>
      <c r="C110" t="s">
        <v>41</v>
      </c>
    </row>
    <row r="111" spans="1:3" x14ac:dyDescent="0.3">
      <c r="A111" t="s">
        <v>318</v>
      </c>
      <c r="B111" s="83">
        <v>301</v>
      </c>
      <c r="C111" t="s">
        <v>41</v>
      </c>
    </row>
    <row r="112" spans="1:3" x14ac:dyDescent="0.3">
      <c r="A112" t="s">
        <v>151</v>
      </c>
      <c r="B112" s="83">
        <v>299</v>
      </c>
      <c r="C112" t="s">
        <v>41</v>
      </c>
    </row>
    <row r="113" spans="1:3" x14ac:dyDescent="0.3">
      <c r="A113" t="s">
        <v>116</v>
      </c>
      <c r="B113" s="83">
        <v>295.99</v>
      </c>
      <c r="C113" t="s">
        <v>41</v>
      </c>
    </row>
    <row r="114" spans="1:3" x14ac:dyDescent="0.3">
      <c r="A114" t="s">
        <v>328</v>
      </c>
      <c r="B114" s="83">
        <v>295</v>
      </c>
      <c r="C114" t="s">
        <v>41</v>
      </c>
    </row>
    <row r="115" spans="1:3" x14ac:dyDescent="0.3">
      <c r="A115" t="s">
        <v>134</v>
      </c>
      <c r="B115" s="83">
        <v>293.89</v>
      </c>
      <c r="C115" t="s">
        <v>41</v>
      </c>
    </row>
    <row r="116" spans="1:3" x14ac:dyDescent="0.3">
      <c r="A116" t="s">
        <v>227</v>
      </c>
      <c r="B116" s="83">
        <v>279.8</v>
      </c>
      <c r="C116" t="s">
        <v>41</v>
      </c>
    </row>
    <row r="117" spans="1:3" x14ac:dyDescent="0.3">
      <c r="A117" t="s">
        <v>277</v>
      </c>
      <c r="B117" s="83">
        <v>275</v>
      </c>
      <c r="C117" t="s">
        <v>41</v>
      </c>
    </row>
    <row r="118" spans="1:3" x14ac:dyDescent="0.3">
      <c r="A118" t="s">
        <v>302</v>
      </c>
      <c r="B118" s="83">
        <v>253</v>
      </c>
      <c r="C118" t="s">
        <v>41</v>
      </c>
    </row>
    <row r="119" spans="1:3" x14ac:dyDescent="0.3">
      <c r="A119" t="s">
        <v>214</v>
      </c>
      <c r="B119" s="83">
        <v>234.99</v>
      </c>
      <c r="C119" t="s">
        <v>41</v>
      </c>
    </row>
    <row r="120" spans="1:3" x14ac:dyDescent="0.3">
      <c r="A120" t="s">
        <v>213</v>
      </c>
      <c r="B120" s="83">
        <v>198</v>
      </c>
      <c r="C120" t="s">
        <v>41</v>
      </c>
    </row>
    <row r="121" spans="1:3" x14ac:dyDescent="0.3">
      <c r="A121" t="s">
        <v>71</v>
      </c>
      <c r="B121" s="83">
        <v>185</v>
      </c>
      <c r="C121" t="s">
        <v>41</v>
      </c>
    </row>
    <row r="122" spans="1:3" x14ac:dyDescent="0.3">
      <c r="A122" t="s">
        <v>261</v>
      </c>
      <c r="B122" s="83">
        <v>180.3</v>
      </c>
      <c r="C122" t="s">
        <v>41</v>
      </c>
    </row>
    <row r="123" spans="1:3" x14ac:dyDescent="0.3">
      <c r="A123" t="s">
        <v>264</v>
      </c>
      <c r="B123" s="83">
        <v>179.99</v>
      </c>
      <c r="C123" t="s">
        <v>41</v>
      </c>
    </row>
    <row r="124" spans="1:3" x14ac:dyDescent="0.3">
      <c r="A124" t="s">
        <v>79</v>
      </c>
      <c r="B124" s="83">
        <v>172.11</v>
      </c>
      <c r="C124" t="s">
        <v>41</v>
      </c>
    </row>
    <row r="125" spans="1:3" x14ac:dyDescent="0.3">
      <c r="A125" t="s">
        <v>305</v>
      </c>
      <c r="B125" s="83">
        <v>169.61</v>
      </c>
      <c r="C125" t="s">
        <v>41</v>
      </c>
    </row>
    <row r="126" spans="1:3" x14ac:dyDescent="0.3">
      <c r="A126" t="s">
        <v>294</v>
      </c>
      <c r="B126" s="83">
        <v>144.47999999999999</v>
      </c>
      <c r="C126" t="s">
        <v>41</v>
      </c>
    </row>
    <row r="127" spans="1:3" x14ac:dyDescent="0.3">
      <c r="A127" t="s">
        <v>181</v>
      </c>
      <c r="B127" s="83">
        <v>142.88</v>
      </c>
      <c r="C127" t="s">
        <v>41</v>
      </c>
    </row>
    <row r="128" spans="1:3" x14ac:dyDescent="0.3">
      <c r="A128" t="s">
        <v>275</v>
      </c>
      <c r="B128" s="83">
        <v>132</v>
      </c>
      <c r="C128" t="s">
        <v>41</v>
      </c>
    </row>
    <row r="129" spans="1:3" x14ac:dyDescent="0.3">
      <c r="A129" t="s">
        <v>276</v>
      </c>
      <c r="B129" s="83">
        <v>123.9</v>
      </c>
      <c r="C129" t="s">
        <v>41</v>
      </c>
    </row>
    <row r="130" spans="1:3" x14ac:dyDescent="0.3">
      <c r="A130" t="s">
        <v>48</v>
      </c>
      <c r="B130" s="83">
        <v>117.8</v>
      </c>
      <c r="C130" t="s">
        <v>41</v>
      </c>
    </row>
    <row r="131" spans="1:3" x14ac:dyDescent="0.3">
      <c r="A131" t="s">
        <v>295</v>
      </c>
      <c r="B131" s="83">
        <v>103</v>
      </c>
      <c r="C131" t="s">
        <v>41</v>
      </c>
    </row>
    <row r="132" spans="1:3" x14ac:dyDescent="0.3">
      <c r="A132" t="s">
        <v>148</v>
      </c>
      <c r="B132" s="83">
        <v>80.680000000000007</v>
      </c>
      <c r="C132" t="s">
        <v>41</v>
      </c>
    </row>
    <row r="133" spans="1:3" x14ac:dyDescent="0.3">
      <c r="A133" t="s">
        <v>335</v>
      </c>
      <c r="B133" s="83">
        <v>80.599999999999994</v>
      </c>
      <c r="C133" t="s">
        <v>41</v>
      </c>
    </row>
    <row r="134" spans="1:3" x14ac:dyDescent="0.3">
      <c r="A134" t="s">
        <v>293</v>
      </c>
      <c r="B134" s="83">
        <v>75</v>
      </c>
      <c r="C134" t="s">
        <v>41</v>
      </c>
    </row>
    <row r="135" spans="1:3" x14ac:dyDescent="0.3">
      <c r="A135" t="s">
        <v>125</v>
      </c>
      <c r="B135" s="83">
        <v>74.83</v>
      </c>
      <c r="C135" t="s">
        <v>41</v>
      </c>
    </row>
    <row r="136" spans="1:3" x14ac:dyDescent="0.3">
      <c r="A136" t="s">
        <v>141</v>
      </c>
      <c r="B136" s="83">
        <v>74.150000000000006</v>
      </c>
      <c r="C136" t="s">
        <v>41</v>
      </c>
    </row>
    <row r="137" spans="1:3" x14ac:dyDescent="0.3">
      <c r="A137" t="s">
        <v>135</v>
      </c>
      <c r="B137" s="83">
        <v>74.150000000000006</v>
      </c>
      <c r="C137" t="s">
        <v>41</v>
      </c>
    </row>
    <row r="138" spans="1:3" x14ac:dyDescent="0.3">
      <c r="A138" t="s">
        <v>279</v>
      </c>
      <c r="B138" s="83">
        <v>69.75</v>
      </c>
      <c r="C138" t="s">
        <v>41</v>
      </c>
    </row>
    <row r="139" spans="1:3" x14ac:dyDescent="0.3">
      <c r="A139" t="s">
        <v>144</v>
      </c>
      <c r="B139" s="83">
        <v>66</v>
      </c>
      <c r="C139" t="s">
        <v>41</v>
      </c>
    </row>
    <row r="140" spans="1:3" x14ac:dyDescent="0.3">
      <c r="A140" t="s">
        <v>266</v>
      </c>
      <c r="B140" s="83">
        <v>65.209999999999994</v>
      </c>
      <c r="C140" t="s">
        <v>41</v>
      </c>
    </row>
    <row r="141" spans="1:3" x14ac:dyDescent="0.3">
      <c r="A141" t="s">
        <v>309</v>
      </c>
      <c r="B141" s="83">
        <v>64.400000000000006</v>
      </c>
      <c r="C141" t="s">
        <v>41</v>
      </c>
    </row>
    <row r="142" spans="1:3" x14ac:dyDescent="0.3">
      <c r="A142" t="s">
        <v>271</v>
      </c>
      <c r="B142" s="83">
        <v>61.05</v>
      </c>
      <c r="C142" t="s">
        <v>41</v>
      </c>
    </row>
    <row r="143" spans="1:3" x14ac:dyDescent="0.3">
      <c r="A143" t="s">
        <v>96</v>
      </c>
      <c r="B143" s="83">
        <v>53.52</v>
      </c>
      <c r="C143" t="s">
        <v>41</v>
      </c>
    </row>
    <row r="144" spans="1:3" x14ac:dyDescent="0.3">
      <c r="A144" t="s">
        <v>60</v>
      </c>
      <c r="B144" s="83">
        <v>53.22</v>
      </c>
      <c r="C144" t="s">
        <v>41</v>
      </c>
    </row>
    <row r="145" spans="1:3" x14ac:dyDescent="0.3">
      <c r="A145" t="s">
        <v>241</v>
      </c>
      <c r="B145" s="83">
        <v>52.81</v>
      </c>
      <c r="C145" t="s">
        <v>41</v>
      </c>
    </row>
    <row r="146" spans="1:3" x14ac:dyDescent="0.3">
      <c r="A146" t="s">
        <v>118</v>
      </c>
      <c r="B146" s="83">
        <v>49.55</v>
      </c>
      <c r="C146" t="s">
        <v>41</v>
      </c>
    </row>
    <row r="147" spans="1:3" x14ac:dyDescent="0.3">
      <c r="A147" t="s">
        <v>66</v>
      </c>
      <c r="B147" s="83">
        <v>46</v>
      </c>
      <c r="C147" t="s">
        <v>41</v>
      </c>
    </row>
    <row r="148" spans="1:3" x14ac:dyDescent="0.3">
      <c r="A148" t="s">
        <v>230</v>
      </c>
      <c r="B148" s="83">
        <v>42.34</v>
      </c>
      <c r="C148" t="s">
        <v>41</v>
      </c>
    </row>
    <row r="149" spans="1:3" x14ac:dyDescent="0.3">
      <c r="A149" t="s">
        <v>147</v>
      </c>
      <c r="B149" s="83">
        <v>40.409999999999997</v>
      </c>
      <c r="C149" t="s">
        <v>41</v>
      </c>
    </row>
    <row r="150" spans="1:3" x14ac:dyDescent="0.3">
      <c r="A150" t="s">
        <v>253</v>
      </c>
      <c r="B150" s="83">
        <v>39.94</v>
      </c>
      <c r="C150" t="s">
        <v>41</v>
      </c>
    </row>
    <row r="151" spans="1:3" x14ac:dyDescent="0.3">
      <c r="A151" t="s">
        <v>209</v>
      </c>
      <c r="B151" s="83">
        <v>36</v>
      </c>
      <c r="C151" t="s">
        <v>41</v>
      </c>
    </row>
    <row r="152" spans="1:3" x14ac:dyDescent="0.3">
      <c r="A152" t="s">
        <v>208</v>
      </c>
      <c r="B152" s="83">
        <v>30</v>
      </c>
      <c r="C152" t="s">
        <v>41</v>
      </c>
    </row>
    <row r="153" spans="1:3" x14ac:dyDescent="0.3">
      <c r="A153" t="s">
        <v>137</v>
      </c>
      <c r="B153" s="83">
        <v>30</v>
      </c>
      <c r="C153" t="s">
        <v>41</v>
      </c>
    </row>
    <row r="154" spans="1:3" x14ac:dyDescent="0.3">
      <c r="A154" t="s">
        <v>256</v>
      </c>
      <c r="B154" s="83">
        <v>27.8</v>
      </c>
      <c r="C154" t="s">
        <v>41</v>
      </c>
    </row>
    <row r="155" spans="1:3" x14ac:dyDescent="0.3">
      <c r="A155" t="s">
        <v>236</v>
      </c>
      <c r="B155" s="83">
        <v>18.91</v>
      </c>
      <c r="C155" t="s">
        <v>41</v>
      </c>
    </row>
    <row r="156" spans="1:3" x14ac:dyDescent="0.3">
      <c r="A156" t="s">
        <v>201</v>
      </c>
      <c r="B156" s="83">
        <v>15.14</v>
      </c>
      <c r="C156" t="s">
        <v>41</v>
      </c>
    </row>
    <row r="157" spans="1:3" x14ac:dyDescent="0.3">
      <c r="A157" t="s">
        <v>51</v>
      </c>
      <c r="B157" s="83">
        <v>15.14</v>
      </c>
      <c r="C157" t="s">
        <v>41</v>
      </c>
    </row>
    <row r="158" spans="1:3" x14ac:dyDescent="0.3">
      <c r="A158" t="s">
        <v>87</v>
      </c>
      <c r="B158" s="83">
        <v>8.94</v>
      </c>
      <c r="C158" t="s">
        <v>41</v>
      </c>
    </row>
    <row r="159" spans="1:3" x14ac:dyDescent="0.3">
      <c r="A159" t="s">
        <v>330</v>
      </c>
      <c r="B159" s="83">
        <v>8.94</v>
      </c>
      <c r="C159" t="s">
        <v>41</v>
      </c>
    </row>
    <row r="160" spans="1:3" x14ac:dyDescent="0.3">
      <c r="A160" t="s">
        <v>93</v>
      </c>
      <c r="B160" s="83">
        <v>8.94</v>
      </c>
      <c r="C160" t="s">
        <v>41</v>
      </c>
    </row>
    <row r="161" spans="1:3" x14ac:dyDescent="0.3">
      <c r="A161" t="s">
        <v>286</v>
      </c>
      <c r="B161" s="83">
        <v>8.94</v>
      </c>
      <c r="C161" t="s">
        <v>41</v>
      </c>
    </row>
    <row r="162" spans="1:3" x14ac:dyDescent="0.3">
      <c r="A162" t="s">
        <v>340</v>
      </c>
      <c r="B162" s="83">
        <v>-123.47</v>
      </c>
      <c r="C162" t="s">
        <v>41</v>
      </c>
    </row>
    <row r="163" spans="1:3" x14ac:dyDescent="0.3">
      <c r="A163" t="s">
        <v>67</v>
      </c>
      <c r="B163" s="83">
        <v>110247.4</v>
      </c>
      <c r="C163" t="s">
        <v>42</v>
      </c>
    </row>
    <row r="164" spans="1:3" x14ac:dyDescent="0.3">
      <c r="A164" t="s">
        <v>84</v>
      </c>
      <c r="B164" s="83">
        <v>67757.460000000006</v>
      </c>
      <c r="C164" t="s">
        <v>42</v>
      </c>
    </row>
    <row r="165" spans="1:3" x14ac:dyDescent="0.3">
      <c r="A165" t="s">
        <v>63</v>
      </c>
      <c r="B165" s="83">
        <v>51511.21</v>
      </c>
      <c r="C165" t="s">
        <v>42</v>
      </c>
    </row>
    <row r="166" spans="1:3" x14ac:dyDescent="0.3">
      <c r="A166" t="s">
        <v>55</v>
      </c>
      <c r="B166" s="83">
        <v>50400</v>
      </c>
      <c r="C166" t="s">
        <v>42</v>
      </c>
    </row>
    <row r="167" spans="1:3" x14ac:dyDescent="0.3">
      <c r="A167" t="s">
        <v>128</v>
      </c>
      <c r="B167" s="83">
        <v>28807.16</v>
      </c>
      <c r="C167" t="s">
        <v>42</v>
      </c>
    </row>
    <row r="168" spans="1:3" x14ac:dyDescent="0.3">
      <c r="A168" t="s">
        <v>64</v>
      </c>
      <c r="B168" s="83">
        <v>25656</v>
      </c>
      <c r="C168" t="s">
        <v>42</v>
      </c>
    </row>
    <row r="169" spans="1:3" x14ac:dyDescent="0.3">
      <c r="A169" t="s">
        <v>54</v>
      </c>
      <c r="B169" s="83">
        <v>23734.73</v>
      </c>
      <c r="C169" t="s">
        <v>42</v>
      </c>
    </row>
    <row r="170" spans="1:3" x14ac:dyDescent="0.3">
      <c r="A170" t="s">
        <v>156</v>
      </c>
      <c r="B170" s="83">
        <v>20522</v>
      </c>
      <c r="C170" t="s">
        <v>42</v>
      </c>
    </row>
    <row r="171" spans="1:3" x14ac:dyDescent="0.3">
      <c r="A171" t="s">
        <v>325</v>
      </c>
      <c r="B171" s="83">
        <v>19000.05</v>
      </c>
      <c r="C171" t="s">
        <v>42</v>
      </c>
    </row>
    <row r="172" spans="1:3" x14ac:dyDescent="0.3">
      <c r="A172" t="s">
        <v>186</v>
      </c>
      <c r="B172" s="83">
        <v>17262.87</v>
      </c>
      <c r="C172" t="s">
        <v>42</v>
      </c>
    </row>
    <row r="173" spans="1:3" x14ac:dyDescent="0.3">
      <c r="A173" t="s">
        <v>92</v>
      </c>
      <c r="B173" s="83">
        <v>15852.34</v>
      </c>
      <c r="C173" t="s">
        <v>42</v>
      </c>
    </row>
    <row r="174" spans="1:3" x14ac:dyDescent="0.3">
      <c r="A174" t="s">
        <v>226</v>
      </c>
      <c r="B174" s="83">
        <v>13684.24</v>
      </c>
      <c r="C174" t="s">
        <v>42</v>
      </c>
    </row>
    <row r="175" spans="1:3" x14ac:dyDescent="0.3">
      <c r="A175" t="s">
        <v>278</v>
      </c>
      <c r="B175" s="83">
        <v>12800</v>
      </c>
      <c r="C175" t="s">
        <v>42</v>
      </c>
    </row>
    <row r="176" spans="1:3" x14ac:dyDescent="0.3">
      <c r="A176" t="s">
        <v>336</v>
      </c>
      <c r="B176" s="83">
        <v>12138.13</v>
      </c>
      <c r="C176" t="s">
        <v>42</v>
      </c>
    </row>
    <row r="177" spans="1:3" x14ac:dyDescent="0.3">
      <c r="A177" t="s">
        <v>154</v>
      </c>
      <c r="B177" s="83">
        <v>11491.69</v>
      </c>
      <c r="C177" t="s">
        <v>42</v>
      </c>
    </row>
    <row r="178" spans="1:3" x14ac:dyDescent="0.3">
      <c r="A178" t="s">
        <v>68</v>
      </c>
      <c r="B178" s="83">
        <v>11237.02</v>
      </c>
      <c r="C178" t="s">
        <v>42</v>
      </c>
    </row>
    <row r="179" spans="1:3" x14ac:dyDescent="0.3">
      <c r="A179" t="s">
        <v>94</v>
      </c>
      <c r="B179" s="83">
        <v>10556.7</v>
      </c>
      <c r="C179" t="s">
        <v>42</v>
      </c>
    </row>
    <row r="180" spans="1:3" x14ac:dyDescent="0.3">
      <c r="A180" t="s">
        <v>135</v>
      </c>
      <c r="B180" s="83">
        <v>10200</v>
      </c>
      <c r="C180" t="s">
        <v>42</v>
      </c>
    </row>
    <row r="181" spans="1:3" x14ac:dyDescent="0.3">
      <c r="A181" t="s">
        <v>72</v>
      </c>
      <c r="B181" s="83">
        <v>9877.26</v>
      </c>
      <c r="C181" t="s">
        <v>42</v>
      </c>
    </row>
    <row r="182" spans="1:3" x14ac:dyDescent="0.3">
      <c r="A182" t="s">
        <v>119</v>
      </c>
      <c r="B182" s="83">
        <v>9708.42</v>
      </c>
      <c r="C182" t="s">
        <v>42</v>
      </c>
    </row>
    <row r="183" spans="1:3" x14ac:dyDescent="0.3">
      <c r="A183" t="s">
        <v>323</v>
      </c>
      <c r="B183" s="83">
        <v>8276.7800000000007</v>
      </c>
      <c r="C183" t="s">
        <v>42</v>
      </c>
    </row>
    <row r="184" spans="1:3" x14ac:dyDescent="0.3">
      <c r="A184" t="s">
        <v>115</v>
      </c>
      <c r="B184" s="83">
        <v>8191.94</v>
      </c>
      <c r="C184" t="s">
        <v>42</v>
      </c>
    </row>
    <row r="185" spans="1:3" x14ac:dyDescent="0.3">
      <c r="A185" t="s">
        <v>237</v>
      </c>
      <c r="B185" s="83">
        <v>7482.33</v>
      </c>
      <c r="C185" t="s">
        <v>42</v>
      </c>
    </row>
    <row r="186" spans="1:3" x14ac:dyDescent="0.3">
      <c r="A186" t="s">
        <v>56</v>
      </c>
      <c r="B186" s="83">
        <v>7161.27</v>
      </c>
      <c r="C186" t="s">
        <v>42</v>
      </c>
    </row>
    <row r="187" spans="1:3" x14ac:dyDescent="0.3">
      <c r="A187" t="s">
        <v>242</v>
      </c>
      <c r="B187" s="83">
        <v>6499.95</v>
      </c>
      <c r="C187" t="s">
        <v>42</v>
      </c>
    </row>
    <row r="188" spans="1:3" x14ac:dyDescent="0.3">
      <c r="A188" t="s">
        <v>282</v>
      </c>
      <c r="B188" s="83">
        <v>6499</v>
      </c>
      <c r="C188" t="s">
        <v>42</v>
      </c>
    </row>
    <row r="189" spans="1:3" x14ac:dyDescent="0.3">
      <c r="A189" t="s">
        <v>106</v>
      </c>
      <c r="B189" s="83">
        <v>6104.01</v>
      </c>
      <c r="C189" t="s">
        <v>42</v>
      </c>
    </row>
    <row r="190" spans="1:3" x14ac:dyDescent="0.3">
      <c r="A190" t="s">
        <v>112</v>
      </c>
      <c r="B190" s="83">
        <v>5945.12</v>
      </c>
      <c r="C190" t="s">
        <v>42</v>
      </c>
    </row>
    <row r="191" spans="1:3" x14ac:dyDescent="0.3">
      <c r="A191" t="s">
        <v>138</v>
      </c>
      <c r="B191" s="83">
        <v>5785.28</v>
      </c>
      <c r="C191" t="s">
        <v>42</v>
      </c>
    </row>
    <row r="192" spans="1:3" x14ac:dyDescent="0.3">
      <c r="A192" t="s">
        <v>198</v>
      </c>
      <c r="B192" s="83">
        <v>5254.05</v>
      </c>
      <c r="C192" t="s">
        <v>42</v>
      </c>
    </row>
    <row r="193" spans="1:3" x14ac:dyDescent="0.3">
      <c r="A193" t="s">
        <v>152</v>
      </c>
      <c r="B193" s="83">
        <v>4613.71</v>
      </c>
      <c r="C193" t="s">
        <v>42</v>
      </c>
    </row>
    <row r="194" spans="1:3" x14ac:dyDescent="0.3">
      <c r="A194" t="s">
        <v>139</v>
      </c>
      <c r="B194" s="83">
        <v>4441.0200000000004</v>
      </c>
      <c r="C194" t="s">
        <v>42</v>
      </c>
    </row>
    <row r="195" spans="1:3" x14ac:dyDescent="0.3">
      <c r="A195" t="s">
        <v>65</v>
      </c>
      <c r="B195" s="83">
        <v>4418.71</v>
      </c>
      <c r="C195" t="s">
        <v>42</v>
      </c>
    </row>
    <row r="196" spans="1:3" x14ac:dyDescent="0.3">
      <c r="A196" t="s">
        <v>69</v>
      </c>
      <c r="B196" s="83">
        <v>4202</v>
      </c>
      <c r="C196" t="s">
        <v>42</v>
      </c>
    </row>
    <row r="197" spans="1:3" x14ac:dyDescent="0.3">
      <c r="A197" t="s">
        <v>111</v>
      </c>
      <c r="B197" s="83">
        <v>4078.99</v>
      </c>
      <c r="C197" t="s">
        <v>42</v>
      </c>
    </row>
    <row r="198" spans="1:3" x14ac:dyDescent="0.3">
      <c r="A198" t="s">
        <v>305</v>
      </c>
      <c r="B198" s="83">
        <v>4066.38</v>
      </c>
      <c r="C198" t="s">
        <v>42</v>
      </c>
    </row>
    <row r="199" spans="1:3" x14ac:dyDescent="0.3">
      <c r="A199" t="s">
        <v>108</v>
      </c>
      <c r="B199" s="83">
        <v>4023.51</v>
      </c>
      <c r="C199" t="s">
        <v>42</v>
      </c>
    </row>
    <row r="200" spans="1:3" x14ac:dyDescent="0.3">
      <c r="A200" t="s">
        <v>297</v>
      </c>
      <c r="B200" s="83">
        <v>4000</v>
      </c>
      <c r="C200" t="s">
        <v>42</v>
      </c>
    </row>
    <row r="201" spans="1:3" x14ac:dyDescent="0.3">
      <c r="A201" t="s">
        <v>104</v>
      </c>
      <c r="B201" s="83">
        <v>3399</v>
      </c>
      <c r="C201" t="s">
        <v>42</v>
      </c>
    </row>
    <row r="202" spans="1:3" x14ac:dyDescent="0.3">
      <c r="A202" t="s">
        <v>143</v>
      </c>
      <c r="B202" s="83">
        <v>2855.26</v>
      </c>
      <c r="C202" t="s">
        <v>42</v>
      </c>
    </row>
    <row r="203" spans="1:3" x14ac:dyDescent="0.3">
      <c r="A203" t="s">
        <v>190</v>
      </c>
      <c r="B203" s="83">
        <v>2807.82</v>
      </c>
      <c r="C203" t="s">
        <v>42</v>
      </c>
    </row>
    <row r="204" spans="1:3" x14ac:dyDescent="0.3">
      <c r="A204" t="s">
        <v>287</v>
      </c>
      <c r="B204" s="83">
        <v>2649.6</v>
      </c>
      <c r="C204" t="s">
        <v>42</v>
      </c>
    </row>
    <row r="205" spans="1:3" x14ac:dyDescent="0.3">
      <c r="A205" t="s">
        <v>233</v>
      </c>
      <c r="B205" s="83">
        <v>2422.3000000000002</v>
      </c>
      <c r="C205" t="s">
        <v>42</v>
      </c>
    </row>
    <row r="206" spans="1:3" x14ac:dyDescent="0.3">
      <c r="A206" t="s">
        <v>120</v>
      </c>
      <c r="B206" s="83">
        <v>2354</v>
      </c>
      <c r="C206" t="s">
        <v>42</v>
      </c>
    </row>
    <row r="207" spans="1:3" x14ac:dyDescent="0.3">
      <c r="A207" t="s">
        <v>66</v>
      </c>
      <c r="B207" s="83">
        <v>2322.85</v>
      </c>
      <c r="C207" t="s">
        <v>42</v>
      </c>
    </row>
    <row r="208" spans="1:3" x14ac:dyDescent="0.3">
      <c r="A208" t="s">
        <v>322</v>
      </c>
      <c r="B208" s="83">
        <v>2237.12</v>
      </c>
      <c r="C208" t="s">
        <v>42</v>
      </c>
    </row>
    <row r="209" spans="1:3" x14ac:dyDescent="0.3">
      <c r="A209" t="s">
        <v>52</v>
      </c>
      <c r="B209" s="83">
        <v>2181.1799999999998</v>
      </c>
      <c r="C209" t="s">
        <v>42</v>
      </c>
    </row>
    <row r="210" spans="1:3" x14ac:dyDescent="0.3">
      <c r="A210" t="s">
        <v>121</v>
      </c>
      <c r="B210" s="83">
        <v>2144.7800000000002</v>
      </c>
      <c r="C210" t="s">
        <v>42</v>
      </c>
    </row>
    <row r="211" spans="1:3" x14ac:dyDescent="0.3">
      <c r="A211" t="s">
        <v>142</v>
      </c>
      <c r="B211" s="83">
        <v>1924.65</v>
      </c>
      <c r="C211" t="s">
        <v>42</v>
      </c>
    </row>
    <row r="212" spans="1:3" x14ac:dyDescent="0.3">
      <c r="A212" t="s">
        <v>148</v>
      </c>
      <c r="B212" s="83">
        <v>1916.24</v>
      </c>
      <c r="C212" t="s">
        <v>42</v>
      </c>
    </row>
    <row r="213" spans="1:3" x14ac:dyDescent="0.3">
      <c r="A213" t="s">
        <v>110</v>
      </c>
      <c r="B213" s="83">
        <v>1878.75</v>
      </c>
      <c r="C213" t="s">
        <v>42</v>
      </c>
    </row>
    <row r="214" spans="1:3" x14ac:dyDescent="0.3">
      <c r="A214" t="s">
        <v>145</v>
      </c>
      <c r="B214" s="83">
        <v>1855.82</v>
      </c>
      <c r="C214" t="s">
        <v>42</v>
      </c>
    </row>
    <row r="215" spans="1:3" x14ac:dyDescent="0.3">
      <c r="A215" t="s">
        <v>101</v>
      </c>
      <c r="B215" s="83">
        <v>1787.07</v>
      </c>
      <c r="C215" t="s">
        <v>42</v>
      </c>
    </row>
    <row r="216" spans="1:3" x14ac:dyDescent="0.3">
      <c r="A216" t="s">
        <v>62</v>
      </c>
      <c r="B216" s="83">
        <v>1743.38</v>
      </c>
      <c r="C216" t="s">
        <v>42</v>
      </c>
    </row>
    <row r="217" spans="1:3" x14ac:dyDescent="0.3">
      <c r="A217" t="s">
        <v>50</v>
      </c>
      <c r="B217" s="83">
        <v>1713.34</v>
      </c>
      <c r="C217" t="s">
        <v>42</v>
      </c>
    </row>
    <row r="218" spans="1:3" x14ac:dyDescent="0.3">
      <c r="A218" t="s">
        <v>251</v>
      </c>
      <c r="B218" s="83">
        <v>1655.92</v>
      </c>
      <c r="C218" t="s">
        <v>42</v>
      </c>
    </row>
    <row r="219" spans="1:3" x14ac:dyDescent="0.3">
      <c r="A219" t="s">
        <v>102</v>
      </c>
      <c r="B219" s="83">
        <v>1637.02</v>
      </c>
      <c r="C219" t="s">
        <v>42</v>
      </c>
    </row>
    <row r="220" spans="1:3" x14ac:dyDescent="0.3">
      <c r="A220" t="s">
        <v>130</v>
      </c>
      <c r="B220" s="83">
        <v>1612.5</v>
      </c>
      <c r="C220" t="s">
        <v>42</v>
      </c>
    </row>
    <row r="221" spans="1:3" x14ac:dyDescent="0.3">
      <c r="A221" t="s">
        <v>182</v>
      </c>
      <c r="B221" s="83">
        <v>1577.54</v>
      </c>
      <c r="C221" t="s">
        <v>42</v>
      </c>
    </row>
    <row r="222" spans="1:3" x14ac:dyDescent="0.3">
      <c r="A222" t="s">
        <v>301</v>
      </c>
      <c r="B222" s="83">
        <v>1567.93</v>
      </c>
      <c r="C222" t="s">
        <v>42</v>
      </c>
    </row>
    <row r="223" spans="1:3" x14ac:dyDescent="0.3">
      <c r="A223" t="s">
        <v>276</v>
      </c>
      <c r="B223" s="83">
        <v>1529</v>
      </c>
      <c r="C223" t="s">
        <v>42</v>
      </c>
    </row>
    <row r="224" spans="1:3" x14ac:dyDescent="0.3">
      <c r="A224" t="s">
        <v>82</v>
      </c>
      <c r="B224" s="83">
        <v>1470</v>
      </c>
      <c r="C224" t="s">
        <v>42</v>
      </c>
    </row>
    <row r="225" spans="1:3" x14ac:dyDescent="0.3">
      <c r="A225" t="s">
        <v>107</v>
      </c>
      <c r="B225" s="83">
        <v>1440</v>
      </c>
      <c r="C225" t="s">
        <v>42</v>
      </c>
    </row>
    <row r="226" spans="1:3" x14ac:dyDescent="0.3">
      <c r="A226" t="s">
        <v>304</v>
      </c>
      <c r="B226" s="83">
        <v>1435.86</v>
      </c>
      <c r="C226" t="s">
        <v>42</v>
      </c>
    </row>
    <row r="227" spans="1:3" x14ac:dyDescent="0.3">
      <c r="A227" t="s">
        <v>191</v>
      </c>
      <c r="B227" s="83">
        <v>1416.02</v>
      </c>
      <c r="C227" t="s">
        <v>42</v>
      </c>
    </row>
    <row r="228" spans="1:3" x14ac:dyDescent="0.3">
      <c r="A228" t="s">
        <v>71</v>
      </c>
      <c r="B228" s="83">
        <v>1312.02</v>
      </c>
      <c r="C228" t="s">
        <v>42</v>
      </c>
    </row>
    <row r="229" spans="1:3" x14ac:dyDescent="0.3">
      <c r="A229" t="s">
        <v>308</v>
      </c>
      <c r="B229" s="83">
        <v>1276.1500000000001</v>
      </c>
      <c r="C229" t="s">
        <v>42</v>
      </c>
    </row>
    <row r="230" spans="1:3" x14ac:dyDescent="0.3">
      <c r="A230" t="s">
        <v>274</v>
      </c>
      <c r="B230" s="83">
        <v>1266.25</v>
      </c>
      <c r="C230" t="s">
        <v>42</v>
      </c>
    </row>
    <row r="231" spans="1:3" x14ac:dyDescent="0.3">
      <c r="A231" t="s">
        <v>129</v>
      </c>
      <c r="B231" s="83">
        <v>1182.57</v>
      </c>
      <c r="C231" t="s">
        <v>42</v>
      </c>
    </row>
    <row r="232" spans="1:3" x14ac:dyDescent="0.3">
      <c r="A232" t="s">
        <v>74</v>
      </c>
      <c r="B232" s="83">
        <v>1009.4</v>
      </c>
      <c r="C232" t="s">
        <v>42</v>
      </c>
    </row>
    <row r="233" spans="1:3" x14ac:dyDescent="0.3">
      <c r="A233" t="s">
        <v>266</v>
      </c>
      <c r="B233" s="83">
        <v>985.92</v>
      </c>
      <c r="C233" t="s">
        <v>42</v>
      </c>
    </row>
    <row r="234" spans="1:3" x14ac:dyDescent="0.3">
      <c r="A234" t="s">
        <v>254</v>
      </c>
      <c r="B234" s="83">
        <v>974</v>
      </c>
      <c r="C234" t="s">
        <v>42</v>
      </c>
    </row>
    <row r="235" spans="1:3" x14ac:dyDescent="0.3">
      <c r="A235" t="s">
        <v>85</v>
      </c>
      <c r="B235" s="83">
        <v>928.31</v>
      </c>
      <c r="C235" t="s">
        <v>42</v>
      </c>
    </row>
    <row r="236" spans="1:3" x14ac:dyDescent="0.3">
      <c r="A236" t="s">
        <v>247</v>
      </c>
      <c r="B236" s="83">
        <v>911.44</v>
      </c>
      <c r="C236" t="s">
        <v>42</v>
      </c>
    </row>
    <row r="237" spans="1:3" x14ac:dyDescent="0.3">
      <c r="A237" t="s">
        <v>280</v>
      </c>
      <c r="B237" s="83">
        <v>907.5</v>
      </c>
      <c r="C237" t="s">
        <v>42</v>
      </c>
    </row>
    <row r="238" spans="1:3" x14ac:dyDescent="0.3">
      <c r="A238" t="s">
        <v>286</v>
      </c>
      <c r="B238" s="83">
        <v>890.1</v>
      </c>
      <c r="C238" t="s">
        <v>42</v>
      </c>
    </row>
    <row r="239" spans="1:3" x14ac:dyDescent="0.3">
      <c r="A239" t="s">
        <v>113</v>
      </c>
      <c r="B239" s="83">
        <v>865.58</v>
      </c>
      <c r="C239" t="s">
        <v>42</v>
      </c>
    </row>
    <row r="240" spans="1:3" x14ac:dyDescent="0.3">
      <c r="A240" t="s">
        <v>244</v>
      </c>
      <c r="B240" s="83">
        <v>829.4</v>
      </c>
      <c r="C240" t="s">
        <v>42</v>
      </c>
    </row>
    <row r="241" spans="1:3" x14ac:dyDescent="0.3">
      <c r="A241" t="s">
        <v>327</v>
      </c>
      <c r="B241" s="83">
        <v>808.96</v>
      </c>
      <c r="C241" t="s">
        <v>42</v>
      </c>
    </row>
    <row r="242" spans="1:3" x14ac:dyDescent="0.3">
      <c r="A242" t="s">
        <v>340</v>
      </c>
      <c r="B242" s="83">
        <v>803.72</v>
      </c>
      <c r="C242" t="s">
        <v>42</v>
      </c>
    </row>
    <row r="243" spans="1:3" x14ac:dyDescent="0.3">
      <c r="A243" t="s">
        <v>252</v>
      </c>
      <c r="B243" s="83">
        <v>793.03</v>
      </c>
      <c r="C243" t="s">
        <v>42</v>
      </c>
    </row>
    <row r="244" spans="1:3" x14ac:dyDescent="0.3">
      <c r="A244" t="s">
        <v>284</v>
      </c>
      <c r="B244" s="83">
        <v>748</v>
      </c>
      <c r="C244" t="s">
        <v>42</v>
      </c>
    </row>
    <row r="245" spans="1:3" x14ac:dyDescent="0.3">
      <c r="A245" t="s">
        <v>90</v>
      </c>
      <c r="B245" s="83">
        <v>738.6</v>
      </c>
      <c r="C245" t="s">
        <v>42</v>
      </c>
    </row>
    <row r="246" spans="1:3" x14ac:dyDescent="0.3">
      <c r="A246" t="s">
        <v>185</v>
      </c>
      <c r="B246" s="83">
        <v>737.01</v>
      </c>
      <c r="C246" t="s">
        <v>42</v>
      </c>
    </row>
    <row r="247" spans="1:3" x14ac:dyDescent="0.3">
      <c r="A247" t="s">
        <v>248</v>
      </c>
      <c r="B247" s="83">
        <v>733</v>
      </c>
      <c r="C247" t="s">
        <v>42</v>
      </c>
    </row>
    <row r="248" spans="1:3" x14ac:dyDescent="0.3">
      <c r="A248" t="s">
        <v>256</v>
      </c>
      <c r="B248" s="83">
        <v>708</v>
      </c>
      <c r="C248" t="s">
        <v>42</v>
      </c>
    </row>
    <row r="249" spans="1:3" x14ac:dyDescent="0.3">
      <c r="A249" t="s">
        <v>133</v>
      </c>
      <c r="B249" s="83">
        <v>612.5</v>
      </c>
      <c r="C249" t="s">
        <v>42</v>
      </c>
    </row>
    <row r="250" spans="1:3" x14ac:dyDescent="0.3">
      <c r="A250" t="s">
        <v>222</v>
      </c>
      <c r="B250" s="83">
        <v>602.1</v>
      </c>
      <c r="C250" t="s">
        <v>42</v>
      </c>
    </row>
    <row r="251" spans="1:3" x14ac:dyDescent="0.3">
      <c r="A251" t="s">
        <v>204</v>
      </c>
      <c r="B251" s="83">
        <v>586</v>
      </c>
      <c r="C251" t="s">
        <v>42</v>
      </c>
    </row>
    <row r="252" spans="1:3" x14ac:dyDescent="0.3">
      <c r="A252" t="s">
        <v>49</v>
      </c>
      <c r="B252" s="83">
        <v>562.02</v>
      </c>
      <c r="C252" t="s">
        <v>42</v>
      </c>
    </row>
    <row r="253" spans="1:3" x14ac:dyDescent="0.3">
      <c r="A253" t="s">
        <v>126</v>
      </c>
      <c r="B253" s="83">
        <v>552.80999999999995</v>
      </c>
      <c r="C253" t="s">
        <v>42</v>
      </c>
    </row>
    <row r="254" spans="1:3" x14ac:dyDescent="0.3">
      <c r="A254" t="s">
        <v>146</v>
      </c>
      <c r="B254" s="83">
        <v>550.79999999999995</v>
      </c>
      <c r="C254" t="s">
        <v>42</v>
      </c>
    </row>
    <row r="255" spans="1:3" x14ac:dyDescent="0.3">
      <c r="A255" t="s">
        <v>157</v>
      </c>
      <c r="B255" s="83">
        <v>547.98</v>
      </c>
      <c r="C255" t="s">
        <v>42</v>
      </c>
    </row>
    <row r="256" spans="1:3" x14ac:dyDescent="0.3">
      <c r="A256" t="s">
        <v>81</v>
      </c>
      <c r="B256" s="83">
        <v>528.57000000000005</v>
      </c>
      <c r="C256" t="s">
        <v>42</v>
      </c>
    </row>
    <row r="257" spans="1:3" x14ac:dyDescent="0.3">
      <c r="A257" t="s">
        <v>238</v>
      </c>
      <c r="B257" s="83">
        <v>522.30999999999995</v>
      </c>
      <c r="C257" t="s">
        <v>42</v>
      </c>
    </row>
    <row r="258" spans="1:3" x14ac:dyDescent="0.3">
      <c r="A258" t="s">
        <v>241</v>
      </c>
      <c r="B258" s="83">
        <v>506</v>
      </c>
      <c r="C258" t="s">
        <v>42</v>
      </c>
    </row>
    <row r="259" spans="1:3" x14ac:dyDescent="0.3">
      <c r="A259" t="s">
        <v>51</v>
      </c>
      <c r="B259" s="83">
        <v>488.94</v>
      </c>
      <c r="C259" t="s">
        <v>42</v>
      </c>
    </row>
    <row r="260" spans="1:3" x14ac:dyDescent="0.3">
      <c r="A260" t="s">
        <v>109</v>
      </c>
      <c r="B260" s="83">
        <v>442.4</v>
      </c>
      <c r="C260" t="s">
        <v>42</v>
      </c>
    </row>
    <row r="261" spans="1:3" x14ac:dyDescent="0.3">
      <c r="A261" t="s">
        <v>219</v>
      </c>
      <c r="B261" s="83">
        <v>438.9</v>
      </c>
      <c r="C261" t="s">
        <v>42</v>
      </c>
    </row>
    <row r="262" spans="1:3" x14ac:dyDescent="0.3">
      <c r="A262" t="s">
        <v>221</v>
      </c>
      <c r="B262" s="83">
        <v>411.74</v>
      </c>
      <c r="C262" t="s">
        <v>42</v>
      </c>
    </row>
    <row r="263" spans="1:3" x14ac:dyDescent="0.3">
      <c r="A263" t="s">
        <v>97</v>
      </c>
      <c r="B263" s="83">
        <v>405.33</v>
      </c>
      <c r="C263" t="s">
        <v>42</v>
      </c>
    </row>
    <row r="264" spans="1:3" x14ac:dyDescent="0.3">
      <c r="A264" t="s">
        <v>263</v>
      </c>
      <c r="B264" s="83">
        <v>400</v>
      </c>
      <c r="C264" t="s">
        <v>42</v>
      </c>
    </row>
    <row r="265" spans="1:3" x14ac:dyDescent="0.3">
      <c r="A265" t="s">
        <v>213</v>
      </c>
      <c r="B265" s="83">
        <v>396</v>
      </c>
      <c r="C265" t="s">
        <v>42</v>
      </c>
    </row>
    <row r="266" spans="1:3" x14ac:dyDescent="0.3">
      <c r="A266" t="s">
        <v>257</v>
      </c>
      <c r="B266" s="83">
        <v>395</v>
      </c>
      <c r="C266" t="s">
        <v>42</v>
      </c>
    </row>
    <row r="267" spans="1:3" x14ac:dyDescent="0.3">
      <c r="A267" t="s">
        <v>70</v>
      </c>
      <c r="B267" s="83">
        <v>386.83</v>
      </c>
      <c r="C267" t="s">
        <v>42</v>
      </c>
    </row>
    <row r="268" spans="1:3" x14ac:dyDescent="0.3">
      <c r="A268" t="s">
        <v>144</v>
      </c>
      <c r="B268" s="83">
        <v>376.48</v>
      </c>
      <c r="C268" t="s">
        <v>42</v>
      </c>
    </row>
    <row r="269" spans="1:3" x14ac:dyDescent="0.3">
      <c r="A269" t="s">
        <v>246</v>
      </c>
      <c r="B269" s="83">
        <v>372.1</v>
      </c>
      <c r="C269" t="s">
        <v>42</v>
      </c>
    </row>
    <row r="270" spans="1:3" x14ac:dyDescent="0.3">
      <c r="A270" t="s">
        <v>249</v>
      </c>
      <c r="B270" s="83">
        <v>371.6</v>
      </c>
      <c r="C270" t="s">
        <v>42</v>
      </c>
    </row>
    <row r="271" spans="1:3" x14ac:dyDescent="0.3">
      <c r="A271" t="s">
        <v>105</v>
      </c>
      <c r="B271" s="83">
        <v>339.28</v>
      </c>
      <c r="C271" t="s">
        <v>42</v>
      </c>
    </row>
    <row r="272" spans="1:3" x14ac:dyDescent="0.3">
      <c r="A272" t="s">
        <v>134</v>
      </c>
      <c r="B272" s="83">
        <v>334.95</v>
      </c>
      <c r="C272" t="s">
        <v>42</v>
      </c>
    </row>
    <row r="273" spans="1:3" x14ac:dyDescent="0.3">
      <c r="A273" t="s">
        <v>338</v>
      </c>
      <c r="B273" s="83">
        <v>329.69</v>
      </c>
      <c r="C273" t="s">
        <v>42</v>
      </c>
    </row>
    <row r="274" spans="1:3" x14ac:dyDescent="0.3">
      <c r="A274" t="s">
        <v>259</v>
      </c>
      <c r="B274" s="83">
        <v>329</v>
      </c>
      <c r="C274" t="s">
        <v>42</v>
      </c>
    </row>
    <row r="275" spans="1:3" x14ac:dyDescent="0.3">
      <c r="A275" t="s">
        <v>91</v>
      </c>
      <c r="B275" s="83">
        <v>322.99</v>
      </c>
      <c r="C275" t="s">
        <v>42</v>
      </c>
    </row>
    <row r="276" spans="1:3" x14ac:dyDescent="0.3">
      <c r="A276" t="s">
        <v>235</v>
      </c>
      <c r="B276" s="83">
        <v>315</v>
      </c>
      <c r="C276" t="s">
        <v>42</v>
      </c>
    </row>
    <row r="277" spans="1:3" x14ac:dyDescent="0.3">
      <c r="A277" t="s">
        <v>303</v>
      </c>
      <c r="B277" s="83">
        <v>297</v>
      </c>
      <c r="C277" t="s">
        <v>42</v>
      </c>
    </row>
    <row r="278" spans="1:3" x14ac:dyDescent="0.3">
      <c r="A278" t="s">
        <v>311</v>
      </c>
      <c r="B278" s="83">
        <v>291.97000000000003</v>
      </c>
      <c r="C278" t="s">
        <v>42</v>
      </c>
    </row>
    <row r="279" spans="1:3" x14ac:dyDescent="0.3">
      <c r="A279" t="s">
        <v>136</v>
      </c>
      <c r="B279" s="83">
        <v>275</v>
      </c>
      <c r="C279" t="s">
        <v>42</v>
      </c>
    </row>
    <row r="280" spans="1:3" x14ac:dyDescent="0.3">
      <c r="A280" t="s">
        <v>184</v>
      </c>
      <c r="B280" s="83">
        <v>266.97000000000003</v>
      </c>
      <c r="C280" t="s">
        <v>42</v>
      </c>
    </row>
    <row r="281" spans="1:3" x14ac:dyDescent="0.3">
      <c r="A281" t="s">
        <v>150</v>
      </c>
      <c r="B281" s="83">
        <v>261.75</v>
      </c>
      <c r="C281" t="s">
        <v>42</v>
      </c>
    </row>
    <row r="282" spans="1:3" x14ac:dyDescent="0.3">
      <c r="A282" t="s">
        <v>302</v>
      </c>
      <c r="B282" s="83">
        <v>253</v>
      </c>
      <c r="C282" t="s">
        <v>42</v>
      </c>
    </row>
    <row r="283" spans="1:3" x14ac:dyDescent="0.3">
      <c r="A283" t="s">
        <v>227</v>
      </c>
      <c r="B283" s="83">
        <v>240</v>
      </c>
      <c r="C283" t="s">
        <v>42</v>
      </c>
    </row>
    <row r="284" spans="1:3" x14ac:dyDescent="0.3">
      <c r="A284" t="s">
        <v>96</v>
      </c>
      <c r="B284" s="83">
        <v>234.5</v>
      </c>
      <c r="C284" t="s">
        <v>42</v>
      </c>
    </row>
    <row r="285" spans="1:3" x14ac:dyDescent="0.3">
      <c r="A285" t="s">
        <v>127</v>
      </c>
      <c r="B285" s="83">
        <v>226.14</v>
      </c>
      <c r="C285" t="s">
        <v>42</v>
      </c>
    </row>
    <row r="286" spans="1:3" x14ac:dyDescent="0.3">
      <c r="A286" t="s">
        <v>187</v>
      </c>
      <c r="B286" s="83">
        <v>218.93</v>
      </c>
      <c r="C286" t="s">
        <v>42</v>
      </c>
    </row>
    <row r="287" spans="1:3" x14ac:dyDescent="0.3">
      <c r="A287" t="s">
        <v>285</v>
      </c>
      <c r="B287" s="83">
        <v>213.33</v>
      </c>
      <c r="C287" t="s">
        <v>42</v>
      </c>
    </row>
    <row r="288" spans="1:3" x14ac:dyDescent="0.3">
      <c r="A288" t="s">
        <v>75</v>
      </c>
      <c r="B288" s="83">
        <v>212.56</v>
      </c>
      <c r="C288" t="s">
        <v>42</v>
      </c>
    </row>
    <row r="289" spans="1:3" x14ac:dyDescent="0.3">
      <c r="A289" t="s">
        <v>203</v>
      </c>
      <c r="B289" s="83">
        <v>196.65</v>
      </c>
      <c r="C289" t="s">
        <v>42</v>
      </c>
    </row>
    <row r="290" spans="1:3" x14ac:dyDescent="0.3">
      <c r="A290" t="s">
        <v>89</v>
      </c>
      <c r="B290" s="83">
        <v>182.07</v>
      </c>
      <c r="C290" t="s">
        <v>42</v>
      </c>
    </row>
    <row r="291" spans="1:3" x14ac:dyDescent="0.3">
      <c r="A291" t="s">
        <v>245</v>
      </c>
      <c r="B291" s="83">
        <v>181.86</v>
      </c>
      <c r="C291" t="s">
        <v>42</v>
      </c>
    </row>
    <row r="292" spans="1:3" x14ac:dyDescent="0.3">
      <c r="A292" t="s">
        <v>189</v>
      </c>
      <c r="B292" s="83">
        <v>175</v>
      </c>
      <c r="C292" t="s">
        <v>42</v>
      </c>
    </row>
    <row r="293" spans="1:3" x14ac:dyDescent="0.3">
      <c r="A293" t="s">
        <v>275</v>
      </c>
      <c r="B293" s="83">
        <v>160</v>
      </c>
      <c r="C293" t="s">
        <v>42</v>
      </c>
    </row>
    <row r="294" spans="1:3" x14ac:dyDescent="0.3">
      <c r="A294" t="s">
        <v>210</v>
      </c>
      <c r="B294" s="83">
        <v>158.4</v>
      </c>
      <c r="C294" t="s">
        <v>42</v>
      </c>
    </row>
    <row r="295" spans="1:3" x14ac:dyDescent="0.3">
      <c r="A295" t="s">
        <v>332</v>
      </c>
      <c r="B295" s="83">
        <v>149</v>
      </c>
      <c r="C295" t="s">
        <v>42</v>
      </c>
    </row>
    <row r="296" spans="1:3" x14ac:dyDescent="0.3">
      <c r="A296" t="s">
        <v>300</v>
      </c>
      <c r="B296" s="83">
        <v>141.9</v>
      </c>
      <c r="C296" t="s">
        <v>42</v>
      </c>
    </row>
    <row r="297" spans="1:3" x14ac:dyDescent="0.3">
      <c r="A297" t="s">
        <v>192</v>
      </c>
      <c r="B297" s="83">
        <v>141.80000000000001</v>
      </c>
      <c r="C297" t="s">
        <v>42</v>
      </c>
    </row>
    <row r="298" spans="1:3" x14ac:dyDescent="0.3">
      <c r="A298" t="s">
        <v>216</v>
      </c>
      <c r="B298" s="83">
        <v>139.94</v>
      </c>
      <c r="C298" t="s">
        <v>42</v>
      </c>
    </row>
    <row r="299" spans="1:3" x14ac:dyDescent="0.3">
      <c r="A299" t="s">
        <v>217</v>
      </c>
      <c r="B299" s="83">
        <v>129</v>
      </c>
      <c r="C299" t="s">
        <v>42</v>
      </c>
    </row>
    <row r="300" spans="1:3" x14ac:dyDescent="0.3">
      <c r="A300" t="s">
        <v>291</v>
      </c>
      <c r="B300" s="83">
        <v>125.5</v>
      </c>
      <c r="C300" t="s">
        <v>42</v>
      </c>
    </row>
    <row r="301" spans="1:3" x14ac:dyDescent="0.3">
      <c r="A301" t="s">
        <v>224</v>
      </c>
      <c r="B301" s="83">
        <v>123.02</v>
      </c>
      <c r="C301" t="s">
        <v>42</v>
      </c>
    </row>
    <row r="302" spans="1:3" x14ac:dyDescent="0.3">
      <c r="A302" t="s">
        <v>188</v>
      </c>
      <c r="B302" s="83">
        <v>115.53</v>
      </c>
      <c r="C302" t="s">
        <v>42</v>
      </c>
    </row>
    <row r="303" spans="1:3" x14ac:dyDescent="0.3">
      <c r="A303" t="s">
        <v>125</v>
      </c>
      <c r="B303" s="83">
        <v>114.11</v>
      </c>
      <c r="C303" t="s">
        <v>42</v>
      </c>
    </row>
    <row r="304" spans="1:3" x14ac:dyDescent="0.3">
      <c r="A304" t="s">
        <v>328</v>
      </c>
      <c r="B304" s="83">
        <v>108.5</v>
      </c>
      <c r="C304" t="s">
        <v>42</v>
      </c>
    </row>
    <row r="305" spans="1:3" x14ac:dyDescent="0.3">
      <c r="A305" t="s">
        <v>239</v>
      </c>
      <c r="B305" s="83">
        <v>104</v>
      </c>
      <c r="C305" t="s">
        <v>42</v>
      </c>
    </row>
    <row r="306" spans="1:3" x14ac:dyDescent="0.3">
      <c r="A306" t="s">
        <v>295</v>
      </c>
      <c r="B306" s="83">
        <v>103</v>
      </c>
      <c r="C306" t="s">
        <v>42</v>
      </c>
    </row>
    <row r="307" spans="1:3" x14ac:dyDescent="0.3">
      <c r="A307" t="s">
        <v>261</v>
      </c>
      <c r="B307" s="83">
        <v>99</v>
      </c>
      <c r="C307" t="s">
        <v>42</v>
      </c>
    </row>
    <row r="308" spans="1:3" x14ac:dyDescent="0.3">
      <c r="A308" t="s">
        <v>88</v>
      </c>
      <c r="B308" s="83">
        <v>98.14</v>
      </c>
      <c r="C308" t="s">
        <v>42</v>
      </c>
    </row>
    <row r="309" spans="1:3" x14ac:dyDescent="0.3">
      <c r="A309" t="s">
        <v>201</v>
      </c>
      <c r="B309" s="83">
        <v>90.87</v>
      </c>
      <c r="C309" t="s">
        <v>42</v>
      </c>
    </row>
    <row r="310" spans="1:3" x14ac:dyDescent="0.3">
      <c r="A310" t="s">
        <v>319</v>
      </c>
      <c r="B310" s="83">
        <v>90.73</v>
      </c>
      <c r="C310" t="s">
        <v>42</v>
      </c>
    </row>
    <row r="311" spans="1:3" x14ac:dyDescent="0.3">
      <c r="A311" t="s">
        <v>273</v>
      </c>
      <c r="B311" s="83">
        <v>89.29</v>
      </c>
      <c r="C311" t="s">
        <v>42</v>
      </c>
    </row>
    <row r="312" spans="1:3" x14ac:dyDescent="0.3">
      <c r="A312" t="s">
        <v>206</v>
      </c>
      <c r="B312" s="83">
        <v>70.849999999999994</v>
      </c>
      <c r="C312" t="s">
        <v>42</v>
      </c>
    </row>
    <row r="313" spans="1:3" x14ac:dyDescent="0.3">
      <c r="A313" t="s">
        <v>272</v>
      </c>
      <c r="B313" s="83">
        <v>65</v>
      </c>
      <c r="C313" t="s">
        <v>42</v>
      </c>
    </row>
    <row r="314" spans="1:3" x14ac:dyDescent="0.3">
      <c r="A314" t="s">
        <v>200</v>
      </c>
      <c r="B314" s="83">
        <v>59.01</v>
      </c>
      <c r="C314" t="s">
        <v>42</v>
      </c>
    </row>
    <row r="315" spans="1:3" x14ac:dyDescent="0.3">
      <c r="A315" t="s">
        <v>268</v>
      </c>
      <c r="B315" s="83">
        <v>58.94</v>
      </c>
      <c r="C315" t="s">
        <v>42</v>
      </c>
    </row>
    <row r="316" spans="1:3" x14ac:dyDescent="0.3">
      <c r="A316" t="s">
        <v>118</v>
      </c>
      <c r="B316" s="83">
        <v>50.86</v>
      </c>
      <c r="C316" t="s">
        <v>42</v>
      </c>
    </row>
    <row r="317" spans="1:3" x14ac:dyDescent="0.3">
      <c r="A317" t="s">
        <v>123</v>
      </c>
      <c r="B317" s="83">
        <v>46.61</v>
      </c>
      <c r="C317" t="s">
        <v>42</v>
      </c>
    </row>
    <row r="318" spans="1:3" x14ac:dyDescent="0.3">
      <c r="A318" t="s">
        <v>122</v>
      </c>
      <c r="B318" s="83">
        <v>39.94</v>
      </c>
      <c r="C318" t="s">
        <v>42</v>
      </c>
    </row>
    <row r="319" spans="1:3" x14ac:dyDescent="0.3">
      <c r="A319" t="s">
        <v>209</v>
      </c>
      <c r="B319" s="83">
        <v>36</v>
      </c>
      <c r="C319" t="s">
        <v>42</v>
      </c>
    </row>
    <row r="320" spans="1:3" x14ac:dyDescent="0.3">
      <c r="A320" t="s">
        <v>320</v>
      </c>
      <c r="B320" s="83">
        <v>33.74</v>
      </c>
      <c r="C320" t="s">
        <v>42</v>
      </c>
    </row>
    <row r="321" spans="1:3" x14ac:dyDescent="0.3">
      <c r="A321" t="s">
        <v>208</v>
      </c>
      <c r="B321" s="83">
        <v>30</v>
      </c>
      <c r="C321" t="s">
        <v>42</v>
      </c>
    </row>
    <row r="322" spans="1:3" x14ac:dyDescent="0.3">
      <c r="A322" t="s">
        <v>342</v>
      </c>
      <c r="B322" s="83">
        <v>26.72</v>
      </c>
      <c r="C322" t="s">
        <v>42</v>
      </c>
    </row>
    <row r="323" spans="1:3" x14ac:dyDescent="0.3">
      <c r="A323" t="s">
        <v>199</v>
      </c>
      <c r="B323" s="83">
        <v>15.14</v>
      </c>
      <c r="C323" t="s">
        <v>42</v>
      </c>
    </row>
    <row r="324" spans="1:3" x14ac:dyDescent="0.3">
      <c r="A324" t="s">
        <v>271</v>
      </c>
      <c r="B324" s="83">
        <v>14.23</v>
      </c>
      <c r="C324" t="s">
        <v>42</v>
      </c>
    </row>
    <row r="325" spans="1:3" x14ac:dyDescent="0.3">
      <c r="A325" t="s">
        <v>114</v>
      </c>
      <c r="B325" s="83">
        <v>13.2</v>
      </c>
      <c r="C325" t="s">
        <v>42</v>
      </c>
    </row>
    <row r="326" spans="1:3" x14ac:dyDescent="0.3">
      <c r="A326" t="s">
        <v>195</v>
      </c>
      <c r="B326" s="83">
        <v>8.94</v>
      </c>
      <c r="C326" t="s">
        <v>42</v>
      </c>
    </row>
    <row r="327" spans="1:3" x14ac:dyDescent="0.3">
      <c r="A327" t="s">
        <v>269</v>
      </c>
      <c r="B327" s="83">
        <v>8.94</v>
      </c>
      <c r="C327" t="s">
        <v>42</v>
      </c>
    </row>
    <row r="328" spans="1:3" x14ac:dyDescent="0.3">
      <c r="A328" t="s">
        <v>194</v>
      </c>
      <c r="B328" s="83">
        <v>8.94</v>
      </c>
      <c r="C328" t="s">
        <v>42</v>
      </c>
    </row>
    <row r="329" spans="1:3" x14ac:dyDescent="0.3">
      <c r="A329" t="s">
        <v>288</v>
      </c>
      <c r="B329" s="83">
        <v>8.94</v>
      </c>
      <c r="C329" t="s">
        <v>42</v>
      </c>
    </row>
    <row r="330" spans="1:3" x14ac:dyDescent="0.3">
      <c r="A330" t="s">
        <v>333</v>
      </c>
      <c r="B330" s="83">
        <v>8.94</v>
      </c>
      <c r="C330" t="s">
        <v>42</v>
      </c>
    </row>
    <row r="331" spans="1:3" x14ac:dyDescent="0.3">
      <c r="A331" t="s">
        <v>59</v>
      </c>
      <c r="B331" s="83">
        <v>8.94</v>
      </c>
      <c r="C331" t="s">
        <v>42</v>
      </c>
    </row>
    <row r="332" spans="1:3" x14ac:dyDescent="0.3">
      <c r="A332" t="s">
        <v>330</v>
      </c>
      <c r="B332" s="83">
        <v>6.67</v>
      </c>
      <c r="C332" t="s">
        <v>42</v>
      </c>
    </row>
    <row r="333" spans="1:3" x14ac:dyDescent="0.3">
      <c r="A333" t="s">
        <v>298</v>
      </c>
      <c r="B333" s="83">
        <v>-26.25</v>
      </c>
      <c r="C333" t="s">
        <v>42</v>
      </c>
    </row>
    <row r="334" spans="1:3" x14ac:dyDescent="0.3">
      <c r="A334" t="s">
        <v>244</v>
      </c>
      <c r="B334" s="83">
        <v>134513.41</v>
      </c>
      <c r="C334" t="s">
        <v>179</v>
      </c>
    </row>
    <row r="335" spans="1:3" x14ac:dyDescent="0.3">
      <c r="A335" t="s">
        <v>84</v>
      </c>
      <c r="B335" s="83">
        <v>115178</v>
      </c>
      <c r="C335" t="s">
        <v>179</v>
      </c>
    </row>
    <row r="336" spans="1:3" x14ac:dyDescent="0.3">
      <c r="A336" t="s">
        <v>154</v>
      </c>
      <c r="B336" s="83">
        <v>95103.42</v>
      </c>
      <c r="C336" t="s">
        <v>179</v>
      </c>
    </row>
    <row r="337" spans="1:3" x14ac:dyDescent="0.3">
      <c r="A337" t="s">
        <v>129</v>
      </c>
      <c r="B337" s="83">
        <v>88403.13</v>
      </c>
      <c r="C337" t="s">
        <v>179</v>
      </c>
    </row>
    <row r="338" spans="1:3" x14ac:dyDescent="0.3">
      <c r="A338" t="s">
        <v>64</v>
      </c>
      <c r="B338" s="83">
        <v>86200.99</v>
      </c>
      <c r="C338" t="s">
        <v>179</v>
      </c>
    </row>
    <row r="339" spans="1:3" x14ac:dyDescent="0.3">
      <c r="A339" t="s">
        <v>106</v>
      </c>
      <c r="B339" s="83">
        <v>83001.87</v>
      </c>
      <c r="C339" t="s">
        <v>179</v>
      </c>
    </row>
    <row r="340" spans="1:3" x14ac:dyDescent="0.3">
      <c r="A340" t="s">
        <v>204</v>
      </c>
      <c r="B340" s="83">
        <v>81983.990000000005</v>
      </c>
      <c r="C340" t="s">
        <v>179</v>
      </c>
    </row>
    <row r="341" spans="1:3" x14ac:dyDescent="0.3">
      <c r="A341" t="s">
        <v>103</v>
      </c>
      <c r="B341" s="83">
        <v>52502.83</v>
      </c>
      <c r="C341" t="s">
        <v>179</v>
      </c>
    </row>
    <row r="342" spans="1:3" x14ac:dyDescent="0.3">
      <c r="A342" t="s">
        <v>94</v>
      </c>
      <c r="B342" s="83">
        <v>51103.06</v>
      </c>
      <c r="C342" t="s">
        <v>179</v>
      </c>
    </row>
    <row r="343" spans="1:3" x14ac:dyDescent="0.3">
      <c r="A343" t="s">
        <v>69</v>
      </c>
      <c r="B343" s="83">
        <v>49338.559999999998</v>
      </c>
      <c r="C343" t="s">
        <v>179</v>
      </c>
    </row>
    <row r="344" spans="1:3" x14ac:dyDescent="0.3">
      <c r="A344" t="s">
        <v>92</v>
      </c>
      <c r="B344" s="83">
        <v>39040.949999999997</v>
      </c>
      <c r="C344" t="s">
        <v>179</v>
      </c>
    </row>
    <row r="345" spans="1:3" x14ac:dyDescent="0.3">
      <c r="A345" t="s">
        <v>153</v>
      </c>
      <c r="B345" s="83">
        <v>35484</v>
      </c>
      <c r="C345" t="s">
        <v>179</v>
      </c>
    </row>
    <row r="346" spans="1:3" x14ac:dyDescent="0.3">
      <c r="A346" t="s">
        <v>155</v>
      </c>
      <c r="B346" s="83">
        <v>31590</v>
      </c>
      <c r="C346" t="s">
        <v>179</v>
      </c>
    </row>
    <row r="347" spans="1:3" x14ac:dyDescent="0.3">
      <c r="A347" t="s">
        <v>98</v>
      </c>
      <c r="B347" s="83">
        <v>24251.75</v>
      </c>
      <c r="C347" t="s">
        <v>179</v>
      </c>
    </row>
    <row r="348" spans="1:3" x14ac:dyDescent="0.3">
      <c r="A348" t="s">
        <v>63</v>
      </c>
      <c r="B348" s="83">
        <v>23351.94</v>
      </c>
      <c r="C348" t="s">
        <v>179</v>
      </c>
    </row>
    <row r="349" spans="1:3" x14ac:dyDescent="0.3">
      <c r="A349" t="s">
        <v>111</v>
      </c>
      <c r="B349" s="83">
        <v>19745.55</v>
      </c>
      <c r="C349" t="s">
        <v>179</v>
      </c>
    </row>
    <row r="350" spans="1:3" x14ac:dyDescent="0.3">
      <c r="A350" t="s">
        <v>317</v>
      </c>
      <c r="B350" s="83">
        <v>19621.830000000002</v>
      </c>
      <c r="C350" t="s">
        <v>179</v>
      </c>
    </row>
    <row r="351" spans="1:3" x14ac:dyDescent="0.3">
      <c r="A351" t="s">
        <v>225</v>
      </c>
      <c r="B351" s="83">
        <v>17895.189999999999</v>
      </c>
      <c r="C351" t="s">
        <v>179</v>
      </c>
    </row>
    <row r="352" spans="1:3" x14ac:dyDescent="0.3">
      <c r="A352" t="s">
        <v>89</v>
      </c>
      <c r="B352" s="83">
        <v>17632.7</v>
      </c>
      <c r="C352" t="s">
        <v>179</v>
      </c>
    </row>
    <row r="353" spans="1:3" x14ac:dyDescent="0.3">
      <c r="A353" t="s">
        <v>128</v>
      </c>
      <c r="B353" s="83">
        <v>16671.88</v>
      </c>
      <c r="C353" t="s">
        <v>179</v>
      </c>
    </row>
    <row r="354" spans="1:3" x14ac:dyDescent="0.3">
      <c r="A354" t="s">
        <v>101</v>
      </c>
      <c r="B354" s="83">
        <v>16331.96</v>
      </c>
      <c r="C354" t="s">
        <v>179</v>
      </c>
    </row>
    <row r="355" spans="1:3" x14ac:dyDescent="0.3">
      <c r="A355" t="s">
        <v>221</v>
      </c>
      <c r="B355" s="83">
        <v>15000</v>
      </c>
      <c r="C355" t="s">
        <v>179</v>
      </c>
    </row>
    <row r="356" spans="1:3" x14ac:dyDescent="0.3">
      <c r="A356" t="s">
        <v>156</v>
      </c>
      <c r="B356" s="83">
        <v>13547.04</v>
      </c>
      <c r="C356" t="s">
        <v>179</v>
      </c>
    </row>
    <row r="357" spans="1:3" x14ac:dyDescent="0.3">
      <c r="A357" t="s">
        <v>54</v>
      </c>
      <c r="B357" s="83">
        <v>12575.83</v>
      </c>
      <c r="C357" t="s">
        <v>179</v>
      </c>
    </row>
    <row r="358" spans="1:3" x14ac:dyDescent="0.3">
      <c r="A358" t="s">
        <v>79</v>
      </c>
      <c r="B358" s="83">
        <v>12478.5</v>
      </c>
      <c r="C358" t="s">
        <v>179</v>
      </c>
    </row>
    <row r="359" spans="1:3" x14ac:dyDescent="0.3">
      <c r="A359" t="s">
        <v>107</v>
      </c>
      <c r="B359" s="83">
        <v>11860.56</v>
      </c>
      <c r="C359" t="s">
        <v>179</v>
      </c>
    </row>
    <row r="360" spans="1:3" x14ac:dyDescent="0.3">
      <c r="A360" t="s">
        <v>115</v>
      </c>
      <c r="B360" s="83">
        <v>11763.45</v>
      </c>
      <c r="C360" t="s">
        <v>179</v>
      </c>
    </row>
    <row r="361" spans="1:3" x14ac:dyDescent="0.3">
      <c r="A361" t="s">
        <v>226</v>
      </c>
      <c r="B361" s="83">
        <v>11201.99</v>
      </c>
      <c r="C361" t="s">
        <v>179</v>
      </c>
    </row>
    <row r="362" spans="1:3" x14ac:dyDescent="0.3">
      <c r="A362" t="s">
        <v>299</v>
      </c>
      <c r="B362" s="83">
        <v>10854.63</v>
      </c>
      <c r="C362" t="s">
        <v>179</v>
      </c>
    </row>
    <row r="363" spans="1:3" x14ac:dyDescent="0.3">
      <c r="A363" t="s">
        <v>209</v>
      </c>
      <c r="B363" s="83">
        <v>10611</v>
      </c>
      <c r="C363" t="s">
        <v>179</v>
      </c>
    </row>
    <row r="364" spans="1:3" x14ac:dyDescent="0.3">
      <c r="A364" t="s">
        <v>223</v>
      </c>
      <c r="B364" s="83">
        <v>10552.81</v>
      </c>
      <c r="C364" t="s">
        <v>179</v>
      </c>
    </row>
    <row r="365" spans="1:3" x14ac:dyDescent="0.3">
      <c r="A365" t="s">
        <v>53</v>
      </c>
      <c r="B365" s="83">
        <v>10292.450000000001</v>
      </c>
      <c r="C365" t="s">
        <v>179</v>
      </c>
    </row>
    <row r="366" spans="1:3" x14ac:dyDescent="0.3">
      <c r="A366" t="s">
        <v>61</v>
      </c>
      <c r="B366" s="83">
        <v>10000</v>
      </c>
      <c r="C366" t="s">
        <v>179</v>
      </c>
    </row>
    <row r="367" spans="1:3" x14ac:dyDescent="0.3">
      <c r="A367" t="s">
        <v>108</v>
      </c>
      <c r="B367" s="83">
        <v>9822.17</v>
      </c>
      <c r="C367" t="s">
        <v>179</v>
      </c>
    </row>
    <row r="368" spans="1:3" x14ac:dyDescent="0.3">
      <c r="A368" t="s">
        <v>201</v>
      </c>
      <c r="B368" s="83">
        <v>9807.07</v>
      </c>
      <c r="C368" t="s">
        <v>179</v>
      </c>
    </row>
    <row r="369" spans="1:3" x14ac:dyDescent="0.3">
      <c r="A369" t="s">
        <v>67</v>
      </c>
      <c r="B369" s="83">
        <v>9558.5</v>
      </c>
      <c r="C369" t="s">
        <v>179</v>
      </c>
    </row>
    <row r="370" spans="1:3" x14ac:dyDescent="0.3">
      <c r="A370" t="s">
        <v>102</v>
      </c>
      <c r="B370" s="83">
        <v>8743.9699999999993</v>
      </c>
      <c r="C370" t="s">
        <v>179</v>
      </c>
    </row>
    <row r="371" spans="1:3" x14ac:dyDescent="0.3">
      <c r="A371" t="s">
        <v>88</v>
      </c>
      <c r="B371" s="83">
        <v>7841.31</v>
      </c>
      <c r="C371" t="s">
        <v>179</v>
      </c>
    </row>
    <row r="372" spans="1:3" x14ac:dyDescent="0.3">
      <c r="A372" t="s">
        <v>112</v>
      </c>
      <c r="B372" s="83">
        <v>7804.42</v>
      </c>
      <c r="C372" t="s">
        <v>179</v>
      </c>
    </row>
    <row r="373" spans="1:3" x14ac:dyDescent="0.3">
      <c r="A373" t="s">
        <v>57</v>
      </c>
      <c r="B373" s="83">
        <v>7563</v>
      </c>
      <c r="C373" t="s">
        <v>179</v>
      </c>
    </row>
    <row r="374" spans="1:3" x14ac:dyDescent="0.3">
      <c r="A374" t="s">
        <v>143</v>
      </c>
      <c r="B374" s="83">
        <v>6893.13</v>
      </c>
      <c r="C374" t="s">
        <v>179</v>
      </c>
    </row>
    <row r="375" spans="1:3" x14ac:dyDescent="0.3">
      <c r="A375" t="s">
        <v>113</v>
      </c>
      <c r="B375" s="83">
        <v>6499.32</v>
      </c>
      <c r="C375" t="s">
        <v>179</v>
      </c>
    </row>
    <row r="376" spans="1:3" x14ac:dyDescent="0.3">
      <c r="A376" t="s">
        <v>139</v>
      </c>
      <c r="B376" s="83">
        <v>6269.57</v>
      </c>
      <c r="C376" t="s">
        <v>179</v>
      </c>
    </row>
    <row r="377" spans="1:3" x14ac:dyDescent="0.3">
      <c r="A377" t="s">
        <v>250</v>
      </c>
      <c r="B377" s="83">
        <v>6260</v>
      </c>
      <c r="C377" t="s">
        <v>179</v>
      </c>
    </row>
    <row r="378" spans="1:3" x14ac:dyDescent="0.3">
      <c r="A378" t="s">
        <v>186</v>
      </c>
      <c r="B378" s="83">
        <v>6230.09</v>
      </c>
      <c r="C378" t="s">
        <v>179</v>
      </c>
    </row>
    <row r="379" spans="1:3" x14ac:dyDescent="0.3">
      <c r="A379" t="s">
        <v>140</v>
      </c>
      <c r="B379" s="83">
        <v>6152.6</v>
      </c>
      <c r="C379" t="s">
        <v>179</v>
      </c>
    </row>
    <row r="380" spans="1:3" x14ac:dyDescent="0.3">
      <c r="A380" t="s">
        <v>301</v>
      </c>
      <c r="B380" s="83">
        <v>6131.66</v>
      </c>
      <c r="C380" t="s">
        <v>179</v>
      </c>
    </row>
    <row r="381" spans="1:3" x14ac:dyDescent="0.3">
      <c r="A381" t="s">
        <v>77</v>
      </c>
      <c r="B381" s="83">
        <v>6008.94</v>
      </c>
      <c r="C381" t="s">
        <v>179</v>
      </c>
    </row>
    <row r="382" spans="1:3" x14ac:dyDescent="0.3">
      <c r="A382" t="s">
        <v>185</v>
      </c>
      <c r="B382" s="83">
        <v>5995</v>
      </c>
      <c r="C382" t="s">
        <v>179</v>
      </c>
    </row>
    <row r="383" spans="1:3" x14ac:dyDescent="0.3">
      <c r="A383" t="s">
        <v>243</v>
      </c>
      <c r="B383" s="83">
        <v>5877.92</v>
      </c>
      <c r="C383" t="s">
        <v>179</v>
      </c>
    </row>
    <row r="384" spans="1:3" x14ac:dyDescent="0.3">
      <c r="A384" t="s">
        <v>52</v>
      </c>
      <c r="B384" s="83">
        <v>5848.17</v>
      </c>
      <c r="C384" t="s">
        <v>179</v>
      </c>
    </row>
    <row r="385" spans="1:3" x14ac:dyDescent="0.3">
      <c r="A385" t="s">
        <v>120</v>
      </c>
      <c r="B385" s="83">
        <v>5608</v>
      </c>
      <c r="C385" t="s">
        <v>179</v>
      </c>
    </row>
    <row r="386" spans="1:3" x14ac:dyDescent="0.3">
      <c r="A386" t="s">
        <v>50</v>
      </c>
      <c r="B386" s="83">
        <v>5571.31</v>
      </c>
      <c r="C386" t="s">
        <v>179</v>
      </c>
    </row>
    <row r="387" spans="1:3" x14ac:dyDescent="0.3">
      <c r="A387" t="s">
        <v>191</v>
      </c>
      <c r="B387" s="83">
        <v>5492.15</v>
      </c>
      <c r="C387" t="s">
        <v>179</v>
      </c>
    </row>
    <row r="388" spans="1:3" x14ac:dyDescent="0.3">
      <c r="A388" t="s">
        <v>121</v>
      </c>
      <c r="B388" s="83">
        <v>5178.2700000000004</v>
      </c>
      <c r="C388" t="s">
        <v>179</v>
      </c>
    </row>
    <row r="389" spans="1:3" x14ac:dyDescent="0.3">
      <c r="A389" t="s">
        <v>249</v>
      </c>
      <c r="B389" s="83">
        <v>5174.4399999999996</v>
      </c>
      <c r="C389" t="s">
        <v>179</v>
      </c>
    </row>
    <row r="390" spans="1:3" x14ac:dyDescent="0.3">
      <c r="A390" t="s">
        <v>308</v>
      </c>
      <c r="B390" s="83">
        <v>4706.54</v>
      </c>
      <c r="C390" t="s">
        <v>179</v>
      </c>
    </row>
    <row r="391" spans="1:3" x14ac:dyDescent="0.3">
      <c r="A391" t="s">
        <v>202</v>
      </c>
      <c r="B391" s="83">
        <v>4125</v>
      </c>
      <c r="C391" t="s">
        <v>179</v>
      </c>
    </row>
    <row r="392" spans="1:3" x14ac:dyDescent="0.3">
      <c r="A392" t="s">
        <v>82</v>
      </c>
      <c r="B392" s="83">
        <v>4050</v>
      </c>
      <c r="C392" t="s">
        <v>179</v>
      </c>
    </row>
    <row r="393" spans="1:3" x14ac:dyDescent="0.3">
      <c r="A393" t="s">
        <v>51</v>
      </c>
      <c r="B393" s="83">
        <v>3930.54</v>
      </c>
      <c r="C393" t="s">
        <v>179</v>
      </c>
    </row>
    <row r="394" spans="1:3" x14ac:dyDescent="0.3">
      <c r="A394" t="s">
        <v>66</v>
      </c>
      <c r="B394" s="83">
        <v>3624.35</v>
      </c>
      <c r="C394" t="s">
        <v>179</v>
      </c>
    </row>
    <row r="395" spans="1:3" x14ac:dyDescent="0.3">
      <c r="A395" t="s">
        <v>83</v>
      </c>
      <c r="B395" s="83">
        <v>3605</v>
      </c>
      <c r="C395" t="s">
        <v>179</v>
      </c>
    </row>
    <row r="396" spans="1:3" x14ac:dyDescent="0.3">
      <c r="A396" t="s">
        <v>97</v>
      </c>
      <c r="B396" s="83">
        <v>3555.77</v>
      </c>
      <c r="C396" t="s">
        <v>179</v>
      </c>
    </row>
    <row r="397" spans="1:3" x14ac:dyDescent="0.3">
      <c r="A397" t="s">
        <v>321</v>
      </c>
      <c r="B397" s="83">
        <v>3338.47</v>
      </c>
      <c r="C397" t="s">
        <v>179</v>
      </c>
    </row>
    <row r="398" spans="1:3" x14ac:dyDescent="0.3">
      <c r="A398" t="s">
        <v>152</v>
      </c>
      <c r="B398" s="83">
        <v>3327.41</v>
      </c>
      <c r="C398" t="s">
        <v>179</v>
      </c>
    </row>
    <row r="399" spans="1:3" x14ac:dyDescent="0.3">
      <c r="A399" t="s">
        <v>72</v>
      </c>
      <c r="B399" s="83">
        <v>3317.68</v>
      </c>
      <c r="C399" t="s">
        <v>179</v>
      </c>
    </row>
    <row r="400" spans="1:3" x14ac:dyDescent="0.3">
      <c r="A400" t="s">
        <v>76</v>
      </c>
      <c r="B400" s="83">
        <v>3283.01</v>
      </c>
      <c r="C400" t="s">
        <v>179</v>
      </c>
    </row>
    <row r="401" spans="1:3" x14ac:dyDescent="0.3">
      <c r="A401" t="s">
        <v>217</v>
      </c>
      <c r="B401" s="83">
        <v>3083.2</v>
      </c>
      <c r="C401" t="s">
        <v>179</v>
      </c>
    </row>
    <row r="402" spans="1:3" x14ac:dyDescent="0.3">
      <c r="A402" t="s">
        <v>200</v>
      </c>
      <c r="B402" s="83">
        <v>3000</v>
      </c>
      <c r="C402" t="s">
        <v>179</v>
      </c>
    </row>
    <row r="403" spans="1:3" x14ac:dyDescent="0.3">
      <c r="A403" t="s">
        <v>207</v>
      </c>
      <c r="B403" s="83">
        <v>2925</v>
      </c>
      <c r="C403" t="s">
        <v>179</v>
      </c>
    </row>
    <row r="404" spans="1:3" x14ac:dyDescent="0.3">
      <c r="A404" t="s">
        <v>104</v>
      </c>
      <c r="B404" s="83">
        <v>2640</v>
      </c>
      <c r="C404" t="s">
        <v>179</v>
      </c>
    </row>
    <row r="405" spans="1:3" x14ac:dyDescent="0.3">
      <c r="A405" t="s">
        <v>116</v>
      </c>
      <c r="B405" s="83">
        <v>2590.75</v>
      </c>
      <c r="C405" t="s">
        <v>179</v>
      </c>
    </row>
    <row r="406" spans="1:3" x14ac:dyDescent="0.3">
      <c r="A406" t="s">
        <v>62</v>
      </c>
      <c r="B406" s="83">
        <v>2555.17</v>
      </c>
      <c r="C406" t="s">
        <v>179</v>
      </c>
    </row>
    <row r="407" spans="1:3" x14ac:dyDescent="0.3">
      <c r="A407" t="s">
        <v>136</v>
      </c>
      <c r="B407" s="83">
        <v>2546.23</v>
      </c>
      <c r="C407" t="s">
        <v>179</v>
      </c>
    </row>
    <row r="408" spans="1:3" x14ac:dyDescent="0.3">
      <c r="A408" t="s">
        <v>275</v>
      </c>
      <c r="B408" s="83">
        <v>2463.92</v>
      </c>
      <c r="C408" t="s">
        <v>179</v>
      </c>
    </row>
    <row r="409" spans="1:3" x14ac:dyDescent="0.3">
      <c r="A409" t="s">
        <v>246</v>
      </c>
      <c r="B409" s="83">
        <v>2346</v>
      </c>
      <c r="C409" t="s">
        <v>179</v>
      </c>
    </row>
    <row r="410" spans="1:3" x14ac:dyDescent="0.3">
      <c r="A410" t="s">
        <v>56</v>
      </c>
      <c r="B410" s="83">
        <v>2270.4</v>
      </c>
      <c r="C410" t="s">
        <v>179</v>
      </c>
    </row>
    <row r="411" spans="1:3" x14ac:dyDescent="0.3">
      <c r="A411" t="s">
        <v>70</v>
      </c>
      <c r="B411" s="83">
        <v>2221.29</v>
      </c>
      <c r="C411" t="s">
        <v>179</v>
      </c>
    </row>
    <row r="412" spans="1:3" x14ac:dyDescent="0.3">
      <c r="A412" t="s">
        <v>260</v>
      </c>
      <c r="B412" s="83">
        <v>2167.06</v>
      </c>
      <c r="C412" t="s">
        <v>179</v>
      </c>
    </row>
    <row r="413" spans="1:3" x14ac:dyDescent="0.3">
      <c r="A413" t="s">
        <v>190</v>
      </c>
      <c r="B413" s="83">
        <v>2036.92</v>
      </c>
      <c r="C413" t="s">
        <v>179</v>
      </c>
    </row>
    <row r="414" spans="1:3" x14ac:dyDescent="0.3">
      <c r="A414" t="s">
        <v>189</v>
      </c>
      <c r="B414" s="83">
        <v>2016.38</v>
      </c>
      <c r="C414" t="s">
        <v>179</v>
      </c>
    </row>
    <row r="415" spans="1:3" x14ac:dyDescent="0.3">
      <c r="A415" t="s">
        <v>262</v>
      </c>
      <c r="B415" s="83">
        <v>2000</v>
      </c>
      <c r="C415" t="s">
        <v>179</v>
      </c>
    </row>
    <row r="416" spans="1:3" x14ac:dyDescent="0.3">
      <c r="A416" t="s">
        <v>78</v>
      </c>
      <c r="B416" s="83">
        <v>1930.92</v>
      </c>
      <c r="C416" t="s">
        <v>179</v>
      </c>
    </row>
    <row r="417" spans="1:3" x14ac:dyDescent="0.3">
      <c r="A417" t="s">
        <v>81</v>
      </c>
      <c r="B417" s="83">
        <v>1852.26</v>
      </c>
      <c r="C417" t="s">
        <v>179</v>
      </c>
    </row>
    <row r="418" spans="1:3" x14ac:dyDescent="0.3">
      <c r="A418" t="s">
        <v>235</v>
      </c>
      <c r="B418" s="83">
        <v>1690</v>
      </c>
      <c r="C418" t="s">
        <v>179</v>
      </c>
    </row>
    <row r="419" spans="1:3" x14ac:dyDescent="0.3">
      <c r="A419" t="s">
        <v>296</v>
      </c>
      <c r="B419" s="83">
        <v>1570.9</v>
      </c>
      <c r="C419" t="s">
        <v>179</v>
      </c>
    </row>
    <row r="420" spans="1:3" x14ac:dyDescent="0.3">
      <c r="A420" t="s">
        <v>338</v>
      </c>
      <c r="B420" s="83">
        <v>1554.29</v>
      </c>
      <c r="C420" t="s">
        <v>179</v>
      </c>
    </row>
    <row r="421" spans="1:3" x14ac:dyDescent="0.3">
      <c r="A421" t="s">
        <v>122</v>
      </c>
      <c r="B421" s="83">
        <v>1400</v>
      </c>
      <c r="C421" t="s">
        <v>179</v>
      </c>
    </row>
    <row r="422" spans="1:3" x14ac:dyDescent="0.3">
      <c r="A422" t="s">
        <v>290</v>
      </c>
      <c r="B422" s="83">
        <v>1375</v>
      </c>
      <c r="C422" t="s">
        <v>179</v>
      </c>
    </row>
    <row r="423" spans="1:3" x14ac:dyDescent="0.3">
      <c r="A423" t="s">
        <v>276</v>
      </c>
      <c r="B423" s="83">
        <v>1350</v>
      </c>
      <c r="C423" t="s">
        <v>179</v>
      </c>
    </row>
    <row r="424" spans="1:3" x14ac:dyDescent="0.3">
      <c r="A424" t="s">
        <v>206</v>
      </c>
      <c r="B424" s="83">
        <v>1302</v>
      </c>
      <c r="C424" t="s">
        <v>179</v>
      </c>
    </row>
    <row r="425" spans="1:3" x14ac:dyDescent="0.3">
      <c r="A425" t="s">
        <v>144</v>
      </c>
      <c r="B425" s="83">
        <v>1285.19</v>
      </c>
      <c r="C425" t="s">
        <v>179</v>
      </c>
    </row>
    <row r="426" spans="1:3" x14ac:dyDescent="0.3">
      <c r="A426" t="s">
        <v>73</v>
      </c>
      <c r="B426" s="83">
        <v>1282.07</v>
      </c>
      <c r="C426" t="s">
        <v>179</v>
      </c>
    </row>
    <row r="427" spans="1:3" x14ac:dyDescent="0.3">
      <c r="A427" t="s">
        <v>149</v>
      </c>
      <c r="B427" s="83">
        <v>1275</v>
      </c>
      <c r="C427" t="s">
        <v>179</v>
      </c>
    </row>
    <row r="428" spans="1:3" x14ac:dyDescent="0.3">
      <c r="A428" t="s">
        <v>49</v>
      </c>
      <c r="B428" s="83">
        <v>1250</v>
      </c>
      <c r="C428" t="s">
        <v>179</v>
      </c>
    </row>
    <row r="429" spans="1:3" x14ac:dyDescent="0.3">
      <c r="A429" t="s">
        <v>336</v>
      </c>
      <c r="B429" s="83">
        <v>1242.6400000000001</v>
      </c>
      <c r="C429" t="s">
        <v>179</v>
      </c>
    </row>
    <row r="430" spans="1:3" x14ac:dyDescent="0.3">
      <c r="A430" t="s">
        <v>294</v>
      </c>
      <c r="B430" s="83">
        <v>1200</v>
      </c>
      <c r="C430" t="s">
        <v>179</v>
      </c>
    </row>
    <row r="431" spans="1:3" x14ac:dyDescent="0.3">
      <c r="A431" t="s">
        <v>339</v>
      </c>
      <c r="B431" s="83">
        <v>1087.5</v>
      </c>
      <c r="C431" t="s">
        <v>179</v>
      </c>
    </row>
    <row r="432" spans="1:3" x14ac:dyDescent="0.3">
      <c r="A432" t="s">
        <v>71</v>
      </c>
      <c r="B432" s="83">
        <v>1054.25</v>
      </c>
      <c r="C432" t="s">
        <v>179</v>
      </c>
    </row>
    <row r="433" spans="1:3" x14ac:dyDescent="0.3">
      <c r="A433" t="s">
        <v>100</v>
      </c>
      <c r="B433" s="83">
        <v>1043.17</v>
      </c>
      <c r="C433" t="s">
        <v>179</v>
      </c>
    </row>
    <row r="434" spans="1:3" x14ac:dyDescent="0.3">
      <c r="A434" t="s">
        <v>252</v>
      </c>
      <c r="B434" s="83">
        <v>1013.6</v>
      </c>
      <c r="C434" t="s">
        <v>179</v>
      </c>
    </row>
    <row r="435" spans="1:3" x14ac:dyDescent="0.3">
      <c r="A435" t="s">
        <v>328</v>
      </c>
      <c r="B435" s="83">
        <v>977</v>
      </c>
      <c r="C435" t="s">
        <v>179</v>
      </c>
    </row>
    <row r="436" spans="1:3" x14ac:dyDescent="0.3">
      <c r="A436" t="s">
        <v>334</v>
      </c>
      <c r="B436" s="83">
        <v>966.43</v>
      </c>
      <c r="C436" t="s">
        <v>179</v>
      </c>
    </row>
    <row r="437" spans="1:3" x14ac:dyDescent="0.3">
      <c r="A437" t="s">
        <v>311</v>
      </c>
      <c r="B437" s="83">
        <v>903.79</v>
      </c>
      <c r="C437" t="s">
        <v>179</v>
      </c>
    </row>
    <row r="438" spans="1:3" x14ac:dyDescent="0.3">
      <c r="A438" t="s">
        <v>138</v>
      </c>
      <c r="B438" s="83">
        <v>848.64</v>
      </c>
      <c r="C438" t="s">
        <v>179</v>
      </c>
    </row>
    <row r="439" spans="1:3" x14ac:dyDescent="0.3">
      <c r="A439" t="s">
        <v>283</v>
      </c>
      <c r="B439" s="83">
        <v>843.75</v>
      </c>
      <c r="C439" t="s">
        <v>179</v>
      </c>
    </row>
    <row r="440" spans="1:3" x14ac:dyDescent="0.3">
      <c r="A440" t="s">
        <v>233</v>
      </c>
      <c r="B440" s="83">
        <v>841.56</v>
      </c>
      <c r="C440" t="s">
        <v>179</v>
      </c>
    </row>
    <row r="441" spans="1:3" x14ac:dyDescent="0.3">
      <c r="A441" t="s">
        <v>182</v>
      </c>
      <c r="B441" s="83">
        <v>775.95</v>
      </c>
      <c r="C441" t="s">
        <v>179</v>
      </c>
    </row>
    <row r="442" spans="1:3" x14ac:dyDescent="0.3">
      <c r="A442" t="s">
        <v>329</v>
      </c>
      <c r="B442" s="83">
        <v>735</v>
      </c>
      <c r="C442" t="s">
        <v>179</v>
      </c>
    </row>
    <row r="443" spans="1:3" x14ac:dyDescent="0.3">
      <c r="A443" t="s">
        <v>273</v>
      </c>
      <c r="B443" s="83">
        <v>726.88</v>
      </c>
      <c r="C443" t="s">
        <v>179</v>
      </c>
    </row>
    <row r="444" spans="1:3" x14ac:dyDescent="0.3">
      <c r="A444" t="s">
        <v>327</v>
      </c>
      <c r="B444" s="83">
        <v>724.17</v>
      </c>
      <c r="C444" t="s">
        <v>179</v>
      </c>
    </row>
    <row r="445" spans="1:3" x14ac:dyDescent="0.3">
      <c r="A445" t="s">
        <v>222</v>
      </c>
      <c r="B445" s="83">
        <v>705.9</v>
      </c>
      <c r="C445" t="s">
        <v>179</v>
      </c>
    </row>
    <row r="446" spans="1:3" x14ac:dyDescent="0.3">
      <c r="A446" t="s">
        <v>109</v>
      </c>
      <c r="B446" s="83">
        <v>703.56</v>
      </c>
      <c r="C446" t="s">
        <v>179</v>
      </c>
    </row>
    <row r="447" spans="1:3" x14ac:dyDescent="0.3">
      <c r="A447" t="s">
        <v>240</v>
      </c>
      <c r="B447" s="83">
        <v>700</v>
      </c>
      <c r="C447" t="s">
        <v>179</v>
      </c>
    </row>
    <row r="448" spans="1:3" x14ac:dyDescent="0.3">
      <c r="A448" t="s">
        <v>304</v>
      </c>
      <c r="B448" s="83">
        <v>651.80999999999995</v>
      </c>
      <c r="C448" t="s">
        <v>179</v>
      </c>
    </row>
    <row r="449" spans="1:3" x14ac:dyDescent="0.3">
      <c r="A449" t="s">
        <v>90</v>
      </c>
      <c r="B449" s="83">
        <v>637.71</v>
      </c>
      <c r="C449" t="s">
        <v>179</v>
      </c>
    </row>
    <row r="450" spans="1:3" x14ac:dyDescent="0.3">
      <c r="A450" t="s">
        <v>274</v>
      </c>
      <c r="B450" s="83">
        <v>635</v>
      </c>
      <c r="C450" t="s">
        <v>179</v>
      </c>
    </row>
    <row r="451" spans="1:3" x14ac:dyDescent="0.3">
      <c r="A451" t="s">
        <v>326</v>
      </c>
      <c r="B451" s="83">
        <v>627.65</v>
      </c>
      <c r="C451" t="s">
        <v>179</v>
      </c>
    </row>
    <row r="452" spans="1:3" x14ac:dyDescent="0.3">
      <c r="A452" t="s">
        <v>130</v>
      </c>
      <c r="B452" s="83">
        <v>600</v>
      </c>
      <c r="C452" t="s">
        <v>179</v>
      </c>
    </row>
    <row r="453" spans="1:3" x14ac:dyDescent="0.3">
      <c r="A453" t="s">
        <v>208</v>
      </c>
      <c r="B453" s="83">
        <v>591.16999999999996</v>
      </c>
      <c r="C453" t="s">
        <v>179</v>
      </c>
    </row>
    <row r="454" spans="1:3" x14ac:dyDescent="0.3">
      <c r="A454" t="s">
        <v>307</v>
      </c>
      <c r="B454" s="83">
        <v>572.05999999999995</v>
      </c>
      <c r="C454" t="s">
        <v>179</v>
      </c>
    </row>
    <row r="455" spans="1:3" x14ac:dyDescent="0.3">
      <c r="A455" t="s">
        <v>310</v>
      </c>
      <c r="B455" s="83">
        <v>539.65</v>
      </c>
      <c r="C455" t="s">
        <v>179</v>
      </c>
    </row>
    <row r="456" spans="1:3" x14ac:dyDescent="0.3">
      <c r="A456" t="s">
        <v>150</v>
      </c>
      <c r="B456" s="83">
        <v>518</v>
      </c>
      <c r="C456" t="s">
        <v>179</v>
      </c>
    </row>
    <row r="457" spans="1:3" x14ac:dyDescent="0.3">
      <c r="A457" t="s">
        <v>146</v>
      </c>
      <c r="B457" s="83">
        <v>517.6</v>
      </c>
      <c r="C457" t="s">
        <v>179</v>
      </c>
    </row>
    <row r="458" spans="1:3" x14ac:dyDescent="0.3">
      <c r="A458" t="s">
        <v>131</v>
      </c>
      <c r="B458" s="83">
        <v>496.94</v>
      </c>
      <c r="C458" t="s">
        <v>179</v>
      </c>
    </row>
    <row r="459" spans="1:3" x14ac:dyDescent="0.3">
      <c r="A459" t="s">
        <v>196</v>
      </c>
      <c r="B459" s="83">
        <v>493.15</v>
      </c>
      <c r="C459" t="s">
        <v>179</v>
      </c>
    </row>
    <row r="460" spans="1:3" x14ac:dyDescent="0.3">
      <c r="A460" t="s">
        <v>272</v>
      </c>
      <c r="B460" s="83">
        <v>476.76</v>
      </c>
      <c r="C460" t="s">
        <v>179</v>
      </c>
    </row>
    <row r="461" spans="1:3" x14ac:dyDescent="0.3">
      <c r="A461" t="s">
        <v>203</v>
      </c>
      <c r="B461" s="83">
        <v>456.43</v>
      </c>
      <c r="C461" t="s">
        <v>179</v>
      </c>
    </row>
    <row r="462" spans="1:3" x14ac:dyDescent="0.3">
      <c r="A462" t="s">
        <v>214</v>
      </c>
      <c r="B462" s="83">
        <v>430</v>
      </c>
      <c r="C462" t="s">
        <v>179</v>
      </c>
    </row>
    <row r="463" spans="1:3" x14ac:dyDescent="0.3">
      <c r="A463" t="s">
        <v>197</v>
      </c>
      <c r="B463" s="83">
        <v>389</v>
      </c>
      <c r="C463" t="s">
        <v>179</v>
      </c>
    </row>
    <row r="464" spans="1:3" x14ac:dyDescent="0.3">
      <c r="A464" t="s">
        <v>247</v>
      </c>
      <c r="B464" s="83">
        <v>375.01</v>
      </c>
      <c r="C464" t="s">
        <v>179</v>
      </c>
    </row>
    <row r="465" spans="1:3" x14ac:dyDescent="0.3">
      <c r="A465" t="s">
        <v>224</v>
      </c>
      <c r="B465" s="83">
        <v>373.2</v>
      </c>
      <c r="C465" t="s">
        <v>179</v>
      </c>
    </row>
    <row r="466" spans="1:3" x14ac:dyDescent="0.3">
      <c r="A466" t="s">
        <v>220</v>
      </c>
      <c r="B466" s="83">
        <v>364.99</v>
      </c>
      <c r="C466" t="s">
        <v>179</v>
      </c>
    </row>
    <row r="467" spans="1:3" x14ac:dyDescent="0.3">
      <c r="A467" t="s">
        <v>279</v>
      </c>
      <c r="B467" s="83">
        <v>359.7</v>
      </c>
      <c r="C467" t="s">
        <v>179</v>
      </c>
    </row>
    <row r="468" spans="1:3" x14ac:dyDescent="0.3">
      <c r="A468" t="s">
        <v>318</v>
      </c>
      <c r="B468" s="83">
        <v>347</v>
      </c>
      <c r="C468" t="s">
        <v>179</v>
      </c>
    </row>
    <row r="469" spans="1:3" x14ac:dyDescent="0.3">
      <c r="A469" t="s">
        <v>305</v>
      </c>
      <c r="B469" s="83">
        <v>342.54</v>
      </c>
      <c r="C469" t="s">
        <v>179</v>
      </c>
    </row>
    <row r="470" spans="1:3" x14ac:dyDescent="0.3">
      <c r="A470" t="s">
        <v>192</v>
      </c>
      <c r="B470" s="83">
        <v>324.95</v>
      </c>
      <c r="C470" t="s">
        <v>179</v>
      </c>
    </row>
    <row r="471" spans="1:3" x14ac:dyDescent="0.3">
      <c r="A471" t="s">
        <v>205</v>
      </c>
      <c r="B471" s="83">
        <v>319.5</v>
      </c>
      <c r="C471" t="s">
        <v>179</v>
      </c>
    </row>
    <row r="472" spans="1:3" x14ac:dyDescent="0.3">
      <c r="A472" t="s">
        <v>187</v>
      </c>
      <c r="B472" s="83">
        <v>315.45999999999998</v>
      </c>
      <c r="C472" t="s">
        <v>179</v>
      </c>
    </row>
    <row r="473" spans="1:3" x14ac:dyDescent="0.3">
      <c r="A473" t="s">
        <v>291</v>
      </c>
      <c r="B473" s="83">
        <v>310.63</v>
      </c>
      <c r="C473" t="s">
        <v>179</v>
      </c>
    </row>
    <row r="474" spans="1:3" x14ac:dyDescent="0.3">
      <c r="A474" t="s">
        <v>151</v>
      </c>
      <c r="B474" s="83">
        <v>299</v>
      </c>
      <c r="C474" t="s">
        <v>179</v>
      </c>
    </row>
    <row r="475" spans="1:3" x14ac:dyDescent="0.3">
      <c r="A475" t="s">
        <v>227</v>
      </c>
      <c r="B475" s="83">
        <v>292</v>
      </c>
      <c r="C475" t="s">
        <v>179</v>
      </c>
    </row>
    <row r="476" spans="1:3" x14ac:dyDescent="0.3">
      <c r="A476" t="s">
        <v>331</v>
      </c>
      <c r="B476" s="83">
        <v>286.74</v>
      </c>
      <c r="C476" t="s">
        <v>179</v>
      </c>
    </row>
    <row r="477" spans="1:3" x14ac:dyDescent="0.3">
      <c r="A477" t="s">
        <v>213</v>
      </c>
      <c r="B477" s="83">
        <v>285</v>
      </c>
      <c r="C477" t="s">
        <v>179</v>
      </c>
    </row>
    <row r="478" spans="1:3" x14ac:dyDescent="0.3">
      <c r="A478" t="s">
        <v>302</v>
      </c>
      <c r="B478" s="83">
        <v>253</v>
      </c>
      <c r="C478" t="s">
        <v>179</v>
      </c>
    </row>
    <row r="479" spans="1:3" x14ac:dyDescent="0.3">
      <c r="A479" t="s">
        <v>251</v>
      </c>
      <c r="B479" s="83">
        <v>235.9</v>
      </c>
      <c r="C479" t="s">
        <v>179</v>
      </c>
    </row>
    <row r="480" spans="1:3" x14ac:dyDescent="0.3">
      <c r="A480" t="s">
        <v>145</v>
      </c>
      <c r="B480" s="83">
        <v>207.64</v>
      </c>
      <c r="C480" t="s">
        <v>179</v>
      </c>
    </row>
    <row r="481" spans="1:3" x14ac:dyDescent="0.3">
      <c r="A481" t="s">
        <v>80</v>
      </c>
      <c r="B481" s="83">
        <v>197.84</v>
      </c>
      <c r="C481" t="s">
        <v>179</v>
      </c>
    </row>
    <row r="482" spans="1:3" x14ac:dyDescent="0.3">
      <c r="A482" t="s">
        <v>85</v>
      </c>
      <c r="B482" s="83">
        <v>196.2</v>
      </c>
      <c r="C482" t="s">
        <v>179</v>
      </c>
    </row>
    <row r="483" spans="1:3" x14ac:dyDescent="0.3">
      <c r="A483" t="s">
        <v>257</v>
      </c>
      <c r="B483" s="83">
        <v>194.99</v>
      </c>
      <c r="C483" t="s">
        <v>179</v>
      </c>
    </row>
    <row r="484" spans="1:3" x14ac:dyDescent="0.3">
      <c r="A484" t="s">
        <v>132</v>
      </c>
      <c r="B484" s="83">
        <v>171.51</v>
      </c>
      <c r="C484" t="s">
        <v>179</v>
      </c>
    </row>
    <row r="485" spans="1:3" x14ac:dyDescent="0.3">
      <c r="A485" t="s">
        <v>254</v>
      </c>
      <c r="B485" s="83">
        <v>159</v>
      </c>
      <c r="C485" t="s">
        <v>179</v>
      </c>
    </row>
    <row r="486" spans="1:3" x14ac:dyDescent="0.3">
      <c r="A486" t="s">
        <v>295</v>
      </c>
      <c r="B486" s="83">
        <v>158.08000000000001</v>
      </c>
      <c r="C486" t="s">
        <v>179</v>
      </c>
    </row>
    <row r="487" spans="1:3" x14ac:dyDescent="0.3">
      <c r="A487" t="s">
        <v>238</v>
      </c>
      <c r="B487" s="83">
        <v>149.94</v>
      </c>
      <c r="C487" t="s">
        <v>179</v>
      </c>
    </row>
    <row r="488" spans="1:3" x14ac:dyDescent="0.3">
      <c r="A488" t="s">
        <v>184</v>
      </c>
      <c r="B488" s="83">
        <v>147.63999999999999</v>
      </c>
      <c r="C488" t="s">
        <v>179</v>
      </c>
    </row>
    <row r="489" spans="1:3" x14ac:dyDescent="0.3">
      <c r="A489" t="s">
        <v>261</v>
      </c>
      <c r="B489" s="83">
        <v>142</v>
      </c>
      <c r="C489" t="s">
        <v>179</v>
      </c>
    </row>
    <row r="490" spans="1:3" x14ac:dyDescent="0.3">
      <c r="A490" t="s">
        <v>289</v>
      </c>
      <c r="B490" s="83">
        <v>139.06</v>
      </c>
      <c r="C490" t="s">
        <v>179</v>
      </c>
    </row>
    <row r="491" spans="1:3" x14ac:dyDescent="0.3">
      <c r="A491" t="s">
        <v>231</v>
      </c>
      <c r="B491" s="83">
        <v>125.04</v>
      </c>
      <c r="C491" t="s">
        <v>179</v>
      </c>
    </row>
    <row r="492" spans="1:3" x14ac:dyDescent="0.3">
      <c r="A492" t="s">
        <v>195</v>
      </c>
      <c r="B492" s="83">
        <v>121.73</v>
      </c>
      <c r="C492" t="s">
        <v>179</v>
      </c>
    </row>
    <row r="493" spans="1:3" x14ac:dyDescent="0.3">
      <c r="A493" t="s">
        <v>48</v>
      </c>
      <c r="B493" s="83">
        <v>114</v>
      </c>
      <c r="C493" t="s">
        <v>179</v>
      </c>
    </row>
    <row r="494" spans="1:3" x14ac:dyDescent="0.3">
      <c r="A494" t="s">
        <v>210</v>
      </c>
      <c r="B494" s="83">
        <v>101.03</v>
      </c>
      <c r="C494" t="s">
        <v>179</v>
      </c>
    </row>
    <row r="495" spans="1:3" x14ac:dyDescent="0.3">
      <c r="A495" t="s">
        <v>91</v>
      </c>
      <c r="B495" s="83">
        <v>93.18</v>
      </c>
      <c r="C495" t="s">
        <v>179</v>
      </c>
    </row>
    <row r="496" spans="1:3" x14ac:dyDescent="0.3">
      <c r="A496" t="s">
        <v>342</v>
      </c>
      <c r="B496" s="83">
        <v>92.53</v>
      </c>
      <c r="C496" t="s">
        <v>179</v>
      </c>
    </row>
    <row r="497" spans="1:3" x14ac:dyDescent="0.3">
      <c r="A497" t="s">
        <v>180</v>
      </c>
      <c r="B497" s="83">
        <v>77.61</v>
      </c>
      <c r="C497" t="s">
        <v>179</v>
      </c>
    </row>
    <row r="498" spans="1:3" x14ac:dyDescent="0.3">
      <c r="A498" t="s">
        <v>125</v>
      </c>
      <c r="B498" s="83">
        <v>61</v>
      </c>
      <c r="C498" t="s">
        <v>179</v>
      </c>
    </row>
    <row r="499" spans="1:3" x14ac:dyDescent="0.3">
      <c r="A499" t="s">
        <v>183</v>
      </c>
      <c r="B499" s="83">
        <v>60.28</v>
      </c>
      <c r="C499" t="s">
        <v>179</v>
      </c>
    </row>
    <row r="500" spans="1:3" x14ac:dyDescent="0.3">
      <c r="A500" t="s">
        <v>234</v>
      </c>
      <c r="B500" s="83">
        <v>58.55</v>
      </c>
      <c r="C500" t="s">
        <v>179</v>
      </c>
    </row>
    <row r="501" spans="1:3" x14ac:dyDescent="0.3">
      <c r="A501" t="s">
        <v>242</v>
      </c>
      <c r="B501" s="83">
        <v>54.05</v>
      </c>
      <c r="C501" t="s">
        <v>179</v>
      </c>
    </row>
    <row r="502" spans="1:3" x14ac:dyDescent="0.3">
      <c r="A502" t="s">
        <v>99</v>
      </c>
      <c r="B502" s="83">
        <v>53.5</v>
      </c>
      <c r="C502" t="s">
        <v>179</v>
      </c>
    </row>
    <row r="503" spans="1:3" x14ac:dyDescent="0.3">
      <c r="A503" t="s">
        <v>127</v>
      </c>
      <c r="B503" s="83">
        <v>52.81</v>
      </c>
      <c r="C503" t="s">
        <v>179</v>
      </c>
    </row>
    <row r="504" spans="1:3" x14ac:dyDescent="0.3">
      <c r="A504" t="s">
        <v>218</v>
      </c>
      <c r="B504" s="83">
        <v>51.6</v>
      </c>
      <c r="C504" t="s">
        <v>179</v>
      </c>
    </row>
    <row r="505" spans="1:3" x14ac:dyDescent="0.3">
      <c r="A505" t="s">
        <v>118</v>
      </c>
      <c r="B505" s="83">
        <v>50.86</v>
      </c>
      <c r="C505" t="s">
        <v>179</v>
      </c>
    </row>
    <row r="506" spans="1:3" x14ac:dyDescent="0.3">
      <c r="A506" t="s">
        <v>142</v>
      </c>
      <c r="B506" s="83">
        <v>40</v>
      </c>
      <c r="C506" t="s">
        <v>179</v>
      </c>
    </row>
    <row r="507" spans="1:3" x14ac:dyDescent="0.3">
      <c r="A507" t="s">
        <v>306</v>
      </c>
      <c r="B507" s="83">
        <v>37.22</v>
      </c>
      <c r="C507" t="s">
        <v>179</v>
      </c>
    </row>
    <row r="508" spans="1:3" x14ac:dyDescent="0.3">
      <c r="A508" t="s">
        <v>134</v>
      </c>
      <c r="B508" s="83">
        <v>36.6</v>
      </c>
      <c r="C508" t="s">
        <v>179</v>
      </c>
    </row>
    <row r="509" spans="1:3" x14ac:dyDescent="0.3">
      <c r="A509" t="s">
        <v>248</v>
      </c>
      <c r="B509" s="83">
        <v>33.74</v>
      </c>
      <c r="C509" t="s">
        <v>179</v>
      </c>
    </row>
    <row r="510" spans="1:3" x14ac:dyDescent="0.3">
      <c r="A510" t="s">
        <v>117</v>
      </c>
      <c r="B510" s="83">
        <v>30</v>
      </c>
      <c r="C510" t="s">
        <v>179</v>
      </c>
    </row>
    <row r="511" spans="1:3" x14ac:dyDescent="0.3">
      <c r="A511" t="s">
        <v>267</v>
      </c>
      <c r="B511" s="83">
        <v>27.54</v>
      </c>
      <c r="C511" t="s">
        <v>179</v>
      </c>
    </row>
    <row r="512" spans="1:3" x14ac:dyDescent="0.3">
      <c r="A512" t="s">
        <v>312</v>
      </c>
      <c r="B512" s="83">
        <v>27.54</v>
      </c>
      <c r="C512" t="s">
        <v>179</v>
      </c>
    </row>
    <row r="513" spans="1:3" x14ac:dyDescent="0.3">
      <c r="A513" t="s">
        <v>266</v>
      </c>
      <c r="B513" s="83">
        <v>24.08</v>
      </c>
      <c r="C513" t="s">
        <v>179</v>
      </c>
    </row>
    <row r="514" spans="1:3" x14ac:dyDescent="0.3">
      <c r="A514" t="s">
        <v>341</v>
      </c>
      <c r="B514" s="83">
        <v>20</v>
      </c>
      <c r="C514" t="s">
        <v>179</v>
      </c>
    </row>
    <row r="515" spans="1:3" x14ac:dyDescent="0.3">
      <c r="A515" t="s">
        <v>148</v>
      </c>
      <c r="B515" s="83">
        <v>15.14</v>
      </c>
      <c r="C515" t="s">
        <v>179</v>
      </c>
    </row>
    <row r="516" spans="1:3" x14ac:dyDescent="0.3">
      <c r="A516" t="s">
        <v>270</v>
      </c>
      <c r="B516" s="83">
        <v>15.14</v>
      </c>
      <c r="C516" t="s">
        <v>179</v>
      </c>
    </row>
    <row r="517" spans="1:3" x14ac:dyDescent="0.3">
      <c r="A517" t="s">
        <v>86</v>
      </c>
      <c r="B517" s="83">
        <v>15.14</v>
      </c>
      <c r="C517" t="s">
        <v>179</v>
      </c>
    </row>
    <row r="518" spans="1:3" x14ac:dyDescent="0.3">
      <c r="A518" t="s">
        <v>212</v>
      </c>
      <c r="B518" s="83">
        <v>15.14</v>
      </c>
      <c r="C518" t="s">
        <v>179</v>
      </c>
    </row>
    <row r="519" spans="1:3" x14ac:dyDescent="0.3">
      <c r="A519" t="s">
        <v>211</v>
      </c>
      <c r="B519" s="83">
        <v>10.55</v>
      </c>
      <c r="C519" t="s">
        <v>179</v>
      </c>
    </row>
    <row r="520" spans="1:3" x14ac:dyDescent="0.3">
      <c r="A520" t="s">
        <v>324</v>
      </c>
      <c r="B520" s="83">
        <v>8.94</v>
      </c>
      <c r="C520" t="s">
        <v>179</v>
      </c>
    </row>
    <row r="521" spans="1:3" x14ac:dyDescent="0.3">
      <c r="A521" t="s">
        <v>215</v>
      </c>
      <c r="B521" s="83">
        <v>6.2</v>
      </c>
      <c r="C521" t="s">
        <v>179</v>
      </c>
    </row>
    <row r="522" spans="1:3" x14ac:dyDescent="0.3">
      <c r="A522" t="s">
        <v>216</v>
      </c>
      <c r="B522" s="83">
        <v>-139.94</v>
      </c>
      <c r="C52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Instructions</vt:lpstr>
      <vt:lpstr>FY 24-25 Summary</vt:lpstr>
      <vt:lpstr>PCard FY 19-20 Summary</vt:lpstr>
      <vt:lpstr>Q1-Spend By Department</vt:lpstr>
      <vt:lpstr>Q1- Spend By Supplier</vt:lpstr>
      <vt:lpstr>FY Tier 2 Spend</vt:lpstr>
      <vt:lpstr>Tier 2 Construction Report</vt:lpstr>
      <vt:lpstr>Q1 Pivot</vt:lpstr>
      <vt:lpstr>July Spend By Dept-AP &amp; P-Card</vt:lpstr>
      <vt:lpstr>Filter Examples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Renee'</dc:creator>
  <cp:lastModifiedBy>Lisset Greene</cp:lastModifiedBy>
  <cp:lastPrinted>2020-08-04T20:32:06Z</cp:lastPrinted>
  <dcterms:created xsi:type="dcterms:W3CDTF">2020-07-29T14:17:10Z</dcterms:created>
  <dcterms:modified xsi:type="dcterms:W3CDTF">2024-10-30T19:33:26Z</dcterms:modified>
</cp:coreProperties>
</file>