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eckford\Documents\FY21-22\Pres Law Project\"/>
    </mc:Choice>
  </mc:AlternateContent>
  <xr:revisionPtr revIDLastSave="0" documentId="13_ncr:1_{3E7CCA47-E88A-4982-86FF-5C33637A6581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Instructions" sheetId="2" state="hidden" r:id="rId1"/>
    <sheet name="FY 20-21 Summary" sheetId="9" r:id="rId2"/>
    <sheet name="FY 20-21 Summary PCard" sheetId="45" state="hidden" r:id="rId3"/>
    <sheet name="Total African American Spend" sheetId="47" state="hidden" r:id="rId4"/>
    <sheet name="AP Spend by DEPT" sheetId="10" r:id="rId5"/>
    <sheet name="PCard Spend By Department" sheetId="50" r:id="rId6"/>
    <sheet name="Spend by Supplier" sheetId="46" state="hidden" r:id="rId7"/>
    <sheet name="Spend By Supplier &amp; Div Categor" sheetId="44" r:id="rId8"/>
    <sheet name="Tier 2 Spend by Supplier" sheetId="48" r:id="rId9"/>
    <sheet name="Jun Summary Report " sheetId="43" state="hidden" r:id="rId10"/>
    <sheet name="May Summary Report " sheetId="42" state="hidden" r:id="rId11"/>
    <sheet name="Apr Summary Report" sheetId="41" state="hidden" r:id="rId12"/>
    <sheet name="Mar Summary Report" sheetId="40" state="hidden" r:id="rId13"/>
    <sheet name="Feb Summary Report " sheetId="39" state="hidden" r:id="rId14"/>
    <sheet name="Jan Summary Report" sheetId="38" state="hidden" r:id="rId15"/>
    <sheet name="Dec Summary Report" sheetId="37" state="hidden" r:id="rId16"/>
    <sheet name="Nov Summary Report  " sheetId="36" state="hidden" r:id="rId17"/>
    <sheet name="Oct Summary Report " sheetId="35" state="hidden" r:id="rId18"/>
    <sheet name="Sept Summary Report" sheetId="34" state="hidden" r:id="rId19"/>
    <sheet name="Aug Summary Report " sheetId="33" state="hidden" r:id="rId20"/>
    <sheet name="July Summary Report" sheetId="31" state="hidden" r:id="rId21"/>
    <sheet name="Filter Examples" sheetId="32" state="hidden" r:id="rId22"/>
  </sheets>
  <externalReferences>
    <externalReference r:id="rId23"/>
  </externalReferences>
  <definedNames>
    <definedName name="_xlnm._FilterDatabase" localSheetId="4" hidden="1">'AP Spend by DEPT'!$A$1:$F$42</definedName>
  </definedNames>
  <calcPr calcId="191029"/>
  <pivotCaches>
    <pivotCache cacheId="0" r:id="rId24"/>
    <pivotCache cacheId="1" r:id="rId2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33" i="50" l="1"/>
  <c r="L333" i="50"/>
  <c r="K333" i="50"/>
  <c r="J333" i="50"/>
  <c r="I333" i="50"/>
  <c r="H333" i="50"/>
  <c r="G333" i="50"/>
  <c r="F333" i="50"/>
  <c r="E333" i="50"/>
  <c r="D333" i="50"/>
  <c r="C333" i="50"/>
  <c r="B333" i="50"/>
  <c r="N331" i="50"/>
  <c r="N330" i="50"/>
  <c r="N329" i="50"/>
  <c r="N328" i="50"/>
  <c r="N327" i="50"/>
  <c r="N326" i="50"/>
  <c r="N325" i="50"/>
  <c r="N324" i="50"/>
  <c r="N323" i="50"/>
  <c r="N322" i="50"/>
  <c r="N321" i="50"/>
  <c r="N320" i="50"/>
  <c r="N319" i="50"/>
  <c r="N318" i="50"/>
  <c r="N317" i="50"/>
  <c r="N316" i="50"/>
  <c r="N315" i="50"/>
  <c r="N314" i="50"/>
  <c r="N313" i="50"/>
  <c r="N312" i="50"/>
  <c r="N311" i="50"/>
  <c r="N310" i="50"/>
  <c r="N309" i="50"/>
  <c r="N308" i="50"/>
  <c r="N307" i="50"/>
  <c r="N306" i="50"/>
  <c r="N305" i="50"/>
  <c r="N304" i="50"/>
  <c r="N303" i="50"/>
  <c r="N302" i="50"/>
  <c r="N301" i="50"/>
  <c r="N300" i="50"/>
  <c r="N299" i="50"/>
  <c r="N298" i="50"/>
  <c r="N297" i="50"/>
  <c r="N296" i="50"/>
  <c r="N295" i="50"/>
  <c r="N294" i="50"/>
  <c r="N293" i="50"/>
  <c r="N292" i="50"/>
  <c r="N291" i="50"/>
  <c r="N290" i="50"/>
  <c r="N289" i="50"/>
  <c r="N288" i="50"/>
  <c r="N287" i="50"/>
  <c r="N286" i="50"/>
  <c r="N285" i="50"/>
  <c r="N284" i="50"/>
  <c r="N283" i="50"/>
  <c r="N282" i="50"/>
  <c r="N281" i="50"/>
  <c r="N280" i="50"/>
  <c r="N279" i="50"/>
  <c r="N278" i="50"/>
  <c r="N277" i="50"/>
  <c r="N276" i="50"/>
  <c r="N275" i="50"/>
  <c r="N274" i="50"/>
  <c r="N273" i="50"/>
  <c r="N272" i="50"/>
  <c r="N271" i="50"/>
  <c r="N270" i="50"/>
  <c r="N269" i="50"/>
  <c r="N268" i="50"/>
  <c r="N267" i="50"/>
  <c r="N266" i="50"/>
  <c r="N265" i="50"/>
  <c r="N264" i="50"/>
  <c r="N263" i="50"/>
  <c r="N262" i="50"/>
  <c r="N261" i="50"/>
  <c r="N260" i="50"/>
  <c r="N259" i="50"/>
  <c r="N258" i="50"/>
  <c r="N257" i="50"/>
  <c r="N256" i="50"/>
  <c r="N255" i="50"/>
  <c r="N254" i="50"/>
  <c r="N253" i="50"/>
  <c r="N252" i="50"/>
  <c r="N251" i="50"/>
  <c r="N250" i="50"/>
  <c r="N249" i="50"/>
  <c r="N248" i="50"/>
  <c r="N247" i="50"/>
  <c r="N246" i="50"/>
  <c r="N245" i="50"/>
  <c r="N244" i="50"/>
  <c r="N243" i="50"/>
  <c r="N242" i="50"/>
  <c r="N241" i="50"/>
  <c r="N240" i="50"/>
  <c r="N239" i="50"/>
  <c r="N238" i="50"/>
  <c r="N237" i="50"/>
  <c r="N236" i="50"/>
  <c r="N235" i="50"/>
  <c r="N234" i="50"/>
  <c r="N233" i="50"/>
  <c r="N232" i="50"/>
  <c r="N231" i="50"/>
  <c r="N230" i="50"/>
  <c r="N229" i="50"/>
  <c r="N228" i="50"/>
  <c r="N227" i="50"/>
  <c r="N226" i="50"/>
  <c r="N225" i="50"/>
  <c r="N224" i="50"/>
  <c r="N223" i="50"/>
  <c r="N222" i="50"/>
  <c r="N221" i="50"/>
  <c r="N220" i="50"/>
  <c r="N219" i="50"/>
  <c r="N218" i="50"/>
  <c r="N217" i="50"/>
  <c r="N216" i="50"/>
  <c r="N215" i="50"/>
  <c r="N214" i="50"/>
  <c r="N213" i="50"/>
  <c r="N212" i="50"/>
  <c r="N211" i="50"/>
  <c r="N210" i="50"/>
  <c r="N209" i="50"/>
  <c r="N208" i="50"/>
  <c r="N207" i="50"/>
  <c r="N206" i="50"/>
  <c r="N205" i="50"/>
  <c r="N204" i="50"/>
  <c r="N203" i="50"/>
  <c r="N202" i="50"/>
  <c r="N201" i="50"/>
  <c r="N200" i="50"/>
  <c r="N199" i="50"/>
  <c r="N198" i="50"/>
  <c r="N197" i="50"/>
  <c r="N196" i="50"/>
  <c r="N195" i="50"/>
  <c r="N194" i="50"/>
  <c r="N193" i="50"/>
  <c r="N192" i="50"/>
  <c r="N191" i="50"/>
  <c r="N190" i="50"/>
  <c r="N189" i="50"/>
  <c r="N188" i="50"/>
  <c r="N187" i="50"/>
  <c r="N186" i="50"/>
  <c r="N185" i="50"/>
  <c r="N184" i="50"/>
  <c r="N183" i="50"/>
  <c r="N182" i="50"/>
  <c r="N181" i="50"/>
  <c r="N180" i="50"/>
  <c r="N179" i="50"/>
  <c r="N178" i="50"/>
  <c r="N177" i="50"/>
  <c r="N176" i="50"/>
  <c r="N175" i="50"/>
  <c r="N174" i="50"/>
  <c r="N173" i="50"/>
  <c r="N172" i="50"/>
  <c r="N171" i="50"/>
  <c r="N170" i="50"/>
  <c r="N169" i="50"/>
  <c r="N168" i="50"/>
  <c r="N167" i="50"/>
  <c r="N166" i="50"/>
  <c r="N165" i="50"/>
  <c r="N164" i="50"/>
  <c r="N163" i="50"/>
  <c r="N162" i="50"/>
  <c r="N161" i="50"/>
  <c r="N160" i="50"/>
  <c r="N159" i="50"/>
  <c r="N158" i="50"/>
  <c r="N157" i="50"/>
  <c r="N156" i="50"/>
  <c r="N155" i="50"/>
  <c r="N154" i="50"/>
  <c r="N153" i="50"/>
  <c r="N152" i="50"/>
  <c r="N151" i="50"/>
  <c r="N150" i="50"/>
  <c r="N149" i="50"/>
  <c r="N148" i="50"/>
  <c r="N147" i="50"/>
  <c r="N146" i="50"/>
  <c r="N145" i="50"/>
  <c r="N144" i="50"/>
  <c r="N143" i="50"/>
  <c r="N142" i="50"/>
  <c r="N141" i="50"/>
  <c r="N140" i="50"/>
  <c r="N139" i="50"/>
  <c r="N138" i="50"/>
  <c r="N137" i="50"/>
  <c r="N136" i="50"/>
  <c r="N135" i="50"/>
  <c r="N134" i="50"/>
  <c r="N133" i="50"/>
  <c r="N132" i="50"/>
  <c r="N131" i="50"/>
  <c r="N130" i="50"/>
  <c r="N129" i="50"/>
  <c r="N128" i="50"/>
  <c r="N127" i="50"/>
  <c r="N126" i="50"/>
  <c r="N125" i="50"/>
  <c r="N124" i="50"/>
  <c r="N123" i="50"/>
  <c r="N122" i="50"/>
  <c r="N121" i="50"/>
  <c r="N120" i="50"/>
  <c r="N119" i="50"/>
  <c r="N118" i="50"/>
  <c r="N117" i="50"/>
  <c r="N116" i="50"/>
  <c r="N115" i="50"/>
  <c r="N114" i="50"/>
  <c r="N113" i="50"/>
  <c r="N112" i="50"/>
  <c r="N111" i="50"/>
  <c r="N110" i="50"/>
  <c r="N109" i="50"/>
  <c r="N108" i="50"/>
  <c r="N107" i="50"/>
  <c r="N106" i="50"/>
  <c r="N105" i="50"/>
  <c r="N104" i="50"/>
  <c r="N103" i="50"/>
  <c r="N102" i="50"/>
  <c r="N101" i="50"/>
  <c r="N100" i="50"/>
  <c r="N99" i="50"/>
  <c r="N98" i="50"/>
  <c r="N97" i="50"/>
  <c r="N96" i="50"/>
  <c r="N95" i="50"/>
  <c r="N94" i="50"/>
  <c r="N93" i="50"/>
  <c r="N92" i="50"/>
  <c r="N91" i="50"/>
  <c r="N90" i="50"/>
  <c r="N89" i="50"/>
  <c r="N88" i="50"/>
  <c r="N87" i="50"/>
  <c r="N86" i="50"/>
  <c r="N85" i="50"/>
  <c r="N84" i="50"/>
  <c r="N83" i="50"/>
  <c r="N82" i="50"/>
  <c r="N81" i="50"/>
  <c r="N80" i="50"/>
  <c r="N79" i="50"/>
  <c r="N78" i="50"/>
  <c r="N77" i="50"/>
  <c r="N76" i="50"/>
  <c r="N75" i="50"/>
  <c r="N74" i="50"/>
  <c r="N73" i="50"/>
  <c r="N72" i="50"/>
  <c r="N71" i="50"/>
  <c r="N70" i="50"/>
  <c r="N69" i="50"/>
  <c r="N68" i="50"/>
  <c r="N67" i="50"/>
  <c r="N66" i="50"/>
  <c r="N65" i="50"/>
  <c r="N64" i="50"/>
  <c r="N63" i="50"/>
  <c r="N62" i="50"/>
  <c r="N61" i="50"/>
  <c r="N60" i="50"/>
  <c r="N59" i="50"/>
  <c r="N58" i="50"/>
  <c r="N57" i="50"/>
  <c r="N56" i="50"/>
  <c r="N55" i="50"/>
  <c r="N54" i="50"/>
  <c r="N53" i="50"/>
  <c r="N52" i="50"/>
  <c r="N51" i="50"/>
  <c r="N50" i="50"/>
  <c r="N49" i="50"/>
  <c r="N48" i="50"/>
  <c r="N47" i="50"/>
  <c r="N46" i="50"/>
  <c r="N45" i="50"/>
  <c r="N44" i="50"/>
  <c r="N43" i="50"/>
  <c r="N42" i="50"/>
  <c r="N41" i="50"/>
  <c r="N40" i="50"/>
  <c r="N39" i="50"/>
  <c r="N38" i="50"/>
  <c r="N37" i="50"/>
  <c r="N36" i="50"/>
  <c r="N35" i="50"/>
  <c r="N34" i="50"/>
  <c r="N33" i="50"/>
  <c r="N32" i="50"/>
  <c r="N31" i="50"/>
  <c r="N30" i="50"/>
  <c r="N29" i="50"/>
  <c r="N28" i="50"/>
  <c r="N27" i="50"/>
  <c r="N26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7" i="50"/>
  <c r="N6" i="50"/>
  <c r="N5" i="50"/>
  <c r="N4" i="50"/>
  <c r="N3" i="50"/>
  <c r="N2" i="50"/>
  <c r="N333" i="50" s="1"/>
  <c r="C23" i="9" l="1"/>
  <c r="D23" i="9"/>
  <c r="E23" i="9"/>
  <c r="F23" i="9"/>
  <c r="G23" i="9"/>
  <c r="H23" i="9"/>
  <c r="L25" i="9"/>
  <c r="K23" i="9" l="1"/>
  <c r="L23" i="9"/>
  <c r="B16" i="47" l="1"/>
  <c r="B91" i="46"/>
  <c r="O15" i="9" l="1"/>
  <c r="H26" i="9" l="1"/>
  <c r="L17" i="9"/>
  <c r="N17" i="9" s="1"/>
  <c r="L18" i="9"/>
  <c r="N18" i="9" s="1"/>
  <c r="L19" i="9"/>
  <c r="N19" i="9" s="1"/>
  <c r="L20" i="9"/>
  <c r="N20" i="9" s="1"/>
  <c r="L21" i="9"/>
  <c r="N21" i="9" s="1"/>
  <c r="L22" i="9"/>
  <c r="N22" i="9" s="1"/>
  <c r="L16" i="9"/>
  <c r="G26" i="9"/>
  <c r="E26" i="9"/>
  <c r="C26" i="9"/>
  <c r="E35" i="45"/>
  <c r="D35" i="45"/>
  <c r="C35" i="45"/>
  <c r="L33" i="45"/>
  <c r="J33" i="45"/>
  <c r="J35" i="45" s="1"/>
  <c r="H33" i="45"/>
  <c r="J32" i="45"/>
  <c r="I32" i="45"/>
  <c r="J31" i="45"/>
  <c r="I31" i="45"/>
  <c r="J30" i="45"/>
  <c r="I30" i="45"/>
  <c r="J29" i="45"/>
  <c r="I29" i="45"/>
  <c r="J26" i="45"/>
  <c r="I26" i="45"/>
  <c r="I33" i="45" s="1"/>
  <c r="I35" i="45" s="1"/>
  <c r="G26" i="45"/>
  <c r="G35" i="45" s="1"/>
  <c r="L24" i="45"/>
  <c r="H24" i="45"/>
  <c r="K23" i="45"/>
  <c r="J23" i="45"/>
  <c r="I23" i="45"/>
  <c r="H23" i="45"/>
  <c r="F23" i="45"/>
  <c r="L23" i="45" s="1"/>
  <c r="K22" i="45"/>
  <c r="J22" i="45"/>
  <c r="I22" i="45"/>
  <c r="H22" i="45"/>
  <c r="F22" i="45"/>
  <c r="L22" i="45" s="1"/>
  <c r="K21" i="45"/>
  <c r="J21" i="45"/>
  <c r="I21" i="45"/>
  <c r="H21" i="45"/>
  <c r="F21" i="45"/>
  <c r="L21" i="45" s="1"/>
  <c r="K20" i="45"/>
  <c r="J20" i="45"/>
  <c r="I20" i="45"/>
  <c r="H20" i="45"/>
  <c r="L20" i="45" s="1"/>
  <c r="F20" i="45"/>
  <c r="K19" i="45"/>
  <c r="J19" i="45"/>
  <c r="I19" i="45"/>
  <c r="H19" i="45"/>
  <c r="L19" i="45" s="1"/>
  <c r="J18" i="45"/>
  <c r="I18" i="45"/>
  <c r="H18" i="45"/>
  <c r="H26" i="45" s="1"/>
  <c r="H35" i="45" s="1"/>
  <c r="F18" i="45"/>
  <c r="L18" i="45" s="1"/>
  <c r="D26" i="9" l="1"/>
  <c r="F26" i="9"/>
  <c r="K26" i="9"/>
  <c r="O16" i="9"/>
  <c r="N16" i="9"/>
  <c r="O20" i="9"/>
  <c r="O19" i="9"/>
  <c r="O22" i="9"/>
  <c r="O18" i="9"/>
  <c r="O21" i="9"/>
  <c r="O17" i="9"/>
  <c r="L26" i="9"/>
  <c r="L26" i="45"/>
  <c r="L35" i="45" s="1"/>
  <c r="N21" i="45" s="1"/>
  <c r="N24" i="45"/>
  <c r="F26" i="45"/>
  <c r="F35" i="45" s="1"/>
  <c r="N31" i="45" l="1"/>
  <c r="N29" i="45"/>
  <c r="N20" i="45"/>
  <c r="N23" i="45"/>
  <c r="N18" i="45"/>
  <c r="N35" i="45" s="1"/>
  <c r="N19" i="45"/>
  <c r="N22" i="45"/>
  <c r="M124" i="10" l="1"/>
  <c r="L124" i="10"/>
  <c r="K124" i="10"/>
  <c r="J124" i="10"/>
  <c r="I124" i="10"/>
  <c r="H124" i="10"/>
  <c r="G124" i="10"/>
  <c r="F124" i="10"/>
  <c r="E124" i="10"/>
  <c r="D124" i="10"/>
  <c r="C124" i="10"/>
  <c r="B124" i="10"/>
  <c r="N123" i="10"/>
  <c r="N122" i="10"/>
  <c r="N121" i="10"/>
  <c r="N120" i="10"/>
  <c r="N119" i="10"/>
  <c r="N118" i="10"/>
  <c r="N117" i="10"/>
  <c r="N116" i="10"/>
  <c r="N115" i="10"/>
  <c r="N114" i="10"/>
  <c r="N113" i="10"/>
  <c r="N112" i="10"/>
  <c r="N111" i="10"/>
  <c r="N110" i="10"/>
  <c r="N109" i="10"/>
  <c r="N108" i="10"/>
  <c r="N107" i="10"/>
  <c r="N106" i="10"/>
  <c r="N105" i="10"/>
  <c r="N104" i="10"/>
  <c r="N103" i="10"/>
  <c r="N102" i="10"/>
  <c r="N101" i="10"/>
  <c r="N100" i="10"/>
  <c r="N99" i="10"/>
  <c r="N98" i="10"/>
  <c r="N97" i="10"/>
  <c r="N96" i="10"/>
  <c r="N95" i="10"/>
  <c r="N94" i="10"/>
  <c r="N93" i="10"/>
  <c r="N92" i="10"/>
  <c r="N91" i="10"/>
  <c r="N90" i="10"/>
  <c r="N89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76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N3" i="10"/>
  <c r="N2" i="10"/>
  <c r="L28" i="34"/>
  <c r="L23" i="42"/>
  <c r="D33" i="43"/>
  <c r="H40" i="43"/>
  <c r="G40" i="43"/>
  <c r="E40" i="43"/>
  <c r="C40" i="43"/>
  <c r="K40" i="43" s="1"/>
  <c r="L38" i="43"/>
  <c r="L36" i="43"/>
  <c r="K36" i="43"/>
  <c r="J33" i="43"/>
  <c r="I33" i="43"/>
  <c r="J31" i="43"/>
  <c r="J40" i="43" s="1"/>
  <c r="J41" i="43" s="1"/>
  <c r="I31" i="43"/>
  <c r="I40" i="43" s="1"/>
  <c r="H31" i="43"/>
  <c r="G31" i="43"/>
  <c r="F31" i="43"/>
  <c r="E31" i="43"/>
  <c r="E33" i="43" s="1"/>
  <c r="E41" i="43" s="1"/>
  <c r="D31" i="43"/>
  <c r="C31" i="43"/>
  <c r="L30" i="43"/>
  <c r="K30" i="43"/>
  <c r="L29" i="43"/>
  <c r="K29" i="43"/>
  <c r="L28" i="43"/>
  <c r="K28" i="43"/>
  <c r="L27" i="43"/>
  <c r="K27" i="43"/>
  <c r="J25" i="43"/>
  <c r="I25" i="43"/>
  <c r="I41" i="43" s="1"/>
  <c r="H25" i="43"/>
  <c r="H33" i="43" s="1"/>
  <c r="H41" i="43" s="1"/>
  <c r="G25" i="43"/>
  <c r="G33" i="43" s="1"/>
  <c r="G41" i="43" s="1"/>
  <c r="F25" i="43"/>
  <c r="D25" i="43"/>
  <c r="D41" i="43" s="1"/>
  <c r="C25" i="43"/>
  <c r="C33" i="43" s="1"/>
  <c r="C41" i="43" s="1"/>
  <c r="L24" i="43"/>
  <c r="K24" i="43"/>
  <c r="L23" i="43"/>
  <c r="K23" i="43"/>
  <c r="L22" i="43"/>
  <c r="K22" i="43"/>
  <c r="L21" i="43"/>
  <c r="K21" i="43"/>
  <c r="L20" i="43"/>
  <c r="K20" i="43"/>
  <c r="L19" i="43"/>
  <c r="K19" i="43"/>
  <c r="L18" i="43"/>
  <c r="K18" i="43"/>
  <c r="J40" i="42"/>
  <c r="J41" i="42" s="1"/>
  <c r="I40" i="42"/>
  <c r="I41" i="42" s="1"/>
  <c r="H40" i="42"/>
  <c r="G40" i="42"/>
  <c r="K40" i="42" s="1"/>
  <c r="E40" i="42"/>
  <c r="C40" i="42"/>
  <c r="L38" i="42"/>
  <c r="L36" i="42"/>
  <c r="K36" i="42"/>
  <c r="J33" i="42"/>
  <c r="I33" i="42"/>
  <c r="E33" i="42"/>
  <c r="E41" i="42" s="1"/>
  <c r="J31" i="42"/>
  <c r="I31" i="42"/>
  <c r="H31" i="42"/>
  <c r="G31" i="42"/>
  <c r="F31" i="42"/>
  <c r="E31" i="42"/>
  <c r="D31" i="42"/>
  <c r="D33" i="42" s="1"/>
  <c r="C31" i="42"/>
  <c r="L30" i="42"/>
  <c r="K30" i="42"/>
  <c r="L29" i="42"/>
  <c r="K29" i="42"/>
  <c r="L28" i="42"/>
  <c r="K28" i="42"/>
  <c r="L27" i="42"/>
  <c r="K27" i="42"/>
  <c r="J25" i="42"/>
  <c r="I25" i="42"/>
  <c r="H25" i="42"/>
  <c r="G25" i="42"/>
  <c r="G33" i="42" s="1"/>
  <c r="F25" i="42"/>
  <c r="F33" i="42" s="1"/>
  <c r="D25" i="42"/>
  <c r="C25" i="42"/>
  <c r="L24" i="42"/>
  <c r="K24" i="42"/>
  <c r="K23" i="42"/>
  <c r="L22" i="42"/>
  <c r="K22" i="42"/>
  <c r="L21" i="42"/>
  <c r="K21" i="42"/>
  <c r="L20" i="42"/>
  <c r="K20" i="42"/>
  <c r="L19" i="42"/>
  <c r="K19" i="42"/>
  <c r="L18" i="42"/>
  <c r="K18" i="42"/>
  <c r="F25" i="41"/>
  <c r="J40" i="41"/>
  <c r="I40" i="41"/>
  <c r="I41" i="41" s="1"/>
  <c r="H40" i="41"/>
  <c r="G40" i="41"/>
  <c r="K40" i="41" s="1"/>
  <c r="E40" i="41"/>
  <c r="C40" i="41"/>
  <c r="L38" i="41"/>
  <c r="L36" i="41"/>
  <c r="K36" i="41"/>
  <c r="J33" i="41"/>
  <c r="I33" i="41"/>
  <c r="F33" i="41"/>
  <c r="E33" i="41"/>
  <c r="E41" i="41" s="1"/>
  <c r="J31" i="41"/>
  <c r="I31" i="41"/>
  <c r="H31" i="41"/>
  <c r="G31" i="41"/>
  <c r="F31" i="41"/>
  <c r="F41" i="41" s="1"/>
  <c r="E31" i="41"/>
  <c r="D31" i="41"/>
  <c r="D33" i="41" s="1"/>
  <c r="C31" i="41"/>
  <c r="L30" i="41"/>
  <c r="K30" i="41"/>
  <c r="L29" i="41"/>
  <c r="K29" i="41"/>
  <c r="L28" i="41"/>
  <c r="K28" i="41"/>
  <c r="L27" i="41"/>
  <c r="K27" i="41"/>
  <c r="J25" i="41"/>
  <c r="J41" i="41" s="1"/>
  <c r="I25" i="41"/>
  <c r="H25" i="41"/>
  <c r="G25" i="41"/>
  <c r="G33" i="41" s="1"/>
  <c r="D25" i="41"/>
  <c r="C25" i="41"/>
  <c r="L24" i="41"/>
  <c r="K24" i="41"/>
  <c r="L23" i="41"/>
  <c r="K23" i="41"/>
  <c r="L22" i="41"/>
  <c r="K22" i="41"/>
  <c r="L21" i="41"/>
  <c r="K21" i="41"/>
  <c r="L20" i="41"/>
  <c r="K20" i="41"/>
  <c r="L19" i="41"/>
  <c r="K19" i="41"/>
  <c r="L18" i="41"/>
  <c r="K18" i="41"/>
  <c r="E31" i="40"/>
  <c r="J40" i="40"/>
  <c r="I40" i="40"/>
  <c r="I41" i="40" s="1"/>
  <c r="H40" i="40"/>
  <c r="G40" i="40"/>
  <c r="E40" i="40"/>
  <c r="C40" i="40"/>
  <c r="L38" i="40"/>
  <c r="L36" i="40"/>
  <c r="K36" i="40"/>
  <c r="J33" i="40"/>
  <c r="I33" i="40"/>
  <c r="E33" i="40"/>
  <c r="E41" i="40" s="1"/>
  <c r="C33" i="40"/>
  <c r="C41" i="40" s="1"/>
  <c r="J31" i="40"/>
  <c r="I31" i="40"/>
  <c r="H31" i="40"/>
  <c r="G31" i="40"/>
  <c r="F31" i="40"/>
  <c r="F33" i="40" s="1"/>
  <c r="D31" i="40"/>
  <c r="C31" i="40"/>
  <c r="L30" i="40"/>
  <c r="K30" i="40"/>
  <c r="L29" i="40"/>
  <c r="K29" i="40"/>
  <c r="L28" i="40"/>
  <c r="K28" i="40"/>
  <c r="L27" i="40"/>
  <c r="K27" i="40"/>
  <c r="J25" i="40"/>
  <c r="J41" i="40" s="1"/>
  <c r="I25" i="40"/>
  <c r="H25" i="40"/>
  <c r="G25" i="40"/>
  <c r="D25" i="40"/>
  <c r="C25" i="40"/>
  <c r="L24" i="40"/>
  <c r="K24" i="40"/>
  <c r="L23" i="40"/>
  <c r="K23" i="40"/>
  <c r="L22" i="40"/>
  <c r="K22" i="40"/>
  <c r="L21" i="40"/>
  <c r="K21" i="40"/>
  <c r="L20" i="40"/>
  <c r="K20" i="40"/>
  <c r="L19" i="40"/>
  <c r="K19" i="40"/>
  <c r="L18" i="40"/>
  <c r="K18" i="40"/>
  <c r="F41" i="39"/>
  <c r="K40" i="39"/>
  <c r="J40" i="39"/>
  <c r="I40" i="39"/>
  <c r="I41" i="39" s="1"/>
  <c r="H40" i="39"/>
  <c r="G40" i="39"/>
  <c r="E40" i="39"/>
  <c r="C40" i="39"/>
  <c r="L38" i="39"/>
  <c r="L36" i="39"/>
  <c r="L40" i="39" s="1"/>
  <c r="K36" i="39"/>
  <c r="J33" i="39"/>
  <c r="I33" i="39"/>
  <c r="F33" i="39"/>
  <c r="E33" i="39"/>
  <c r="E41" i="39" s="1"/>
  <c r="J31" i="39"/>
  <c r="I31" i="39"/>
  <c r="H31" i="39"/>
  <c r="G31" i="39"/>
  <c r="F31" i="39"/>
  <c r="D31" i="39"/>
  <c r="D33" i="39" s="1"/>
  <c r="C31" i="39"/>
  <c r="L30" i="39"/>
  <c r="K30" i="39"/>
  <c r="L29" i="39"/>
  <c r="K29" i="39"/>
  <c r="L28" i="39"/>
  <c r="K28" i="39"/>
  <c r="L27" i="39"/>
  <c r="K27" i="39"/>
  <c r="K31" i="39" s="1"/>
  <c r="J25" i="39"/>
  <c r="J41" i="39" s="1"/>
  <c r="I25" i="39"/>
  <c r="H25" i="39"/>
  <c r="G25" i="39"/>
  <c r="D25" i="39"/>
  <c r="C25" i="39"/>
  <c r="L24" i="39"/>
  <c r="K24" i="39"/>
  <c r="L23" i="39"/>
  <c r="K23" i="39"/>
  <c r="L22" i="39"/>
  <c r="K22" i="39"/>
  <c r="L21" i="39"/>
  <c r="K21" i="39"/>
  <c r="L20" i="39"/>
  <c r="K20" i="39"/>
  <c r="L19" i="39"/>
  <c r="K19" i="39"/>
  <c r="L18" i="39"/>
  <c r="K18" i="39"/>
  <c r="H40" i="38"/>
  <c r="G40" i="38"/>
  <c r="E40" i="38"/>
  <c r="C40" i="38"/>
  <c r="K40" i="38" s="1"/>
  <c r="L38" i="38"/>
  <c r="L36" i="38"/>
  <c r="L40" i="38" s="1"/>
  <c r="K36" i="38"/>
  <c r="J33" i="38"/>
  <c r="I33" i="38"/>
  <c r="E33" i="38"/>
  <c r="E41" i="38" s="1"/>
  <c r="J31" i="38"/>
  <c r="J40" i="38" s="1"/>
  <c r="I31" i="38"/>
  <c r="I40" i="38" s="1"/>
  <c r="H31" i="38"/>
  <c r="G31" i="38"/>
  <c r="F31" i="38"/>
  <c r="F33" i="38" s="1"/>
  <c r="D31" i="38"/>
  <c r="C31" i="38"/>
  <c r="L30" i="38"/>
  <c r="K30" i="38"/>
  <c r="L29" i="38"/>
  <c r="K29" i="38"/>
  <c r="L28" i="38"/>
  <c r="K28" i="38"/>
  <c r="L27" i="38"/>
  <c r="K27" i="38"/>
  <c r="J25" i="38"/>
  <c r="I25" i="38"/>
  <c r="H25" i="38"/>
  <c r="G25" i="38"/>
  <c r="F41" i="38"/>
  <c r="D25" i="38"/>
  <c r="D41" i="38" s="1"/>
  <c r="C25" i="38"/>
  <c r="C33" i="38" s="1"/>
  <c r="C41" i="38" s="1"/>
  <c r="L24" i="38"/>
  <c r="K24" i="38"/>
  <c r="L23" i="38"/>
  <c r="K23" i="38"/>
  <c r="L22" i="38"/>
  <c r="K22" i="38"/>
  <c r="L21" i="38"/>
  <c r="K21" i="38"/>
  <c r="L20" i="38"/>
  <c r="K20" i="38"/>
  <c r="L19" i="38"/>
  <c r="K19" i="38"/>
  <c r="L18" i="38"/>
  <c r="K18" i="38"/>
  <c r="E33" i="37"/>
  <c r="E41" i="37" s="1"/>
  <c r="K36" i="37"/>
  <c r="K18" i="37"/>
  <c r="H40" i="37"/>
  <c r="G40" i="37"/>
  <c r="E40" i="37"/>
  <c r="C40" i="37"/>
  <c r="K40" i="37" s="1"/>
  <c r="L38" i="37"/>
  <c r="L36" i="37"/>
  <c r="L40" i="37" s="1"/>
  <c r="J33" i="37"/>
  <c r="I33" i="37"/>
  <c r="J31" i="37"/>
  <c r="J40" i="37" s="1"/>
  <c r="I31" i="37"/>
  <c r="I40" i="37" s="1"/>
  <c r="H31" i="37"/>
  <c r="G31" i="37"/>
  <c r="F31" i="37"/>
  <c r="F41" i="37" s="1"/>
  <c r="D31" i="37"/>
  <c r="C31" i="37"/>
  <c r="L30" i="37"/>
  <c r="K30" i="37"/>
  <c r="L29" i="37"/>
  <c r="K29" i="37"/>
  <c r="L28" i="37"/>
  <c r="K28" i="37"/>
  <c r="L27" i="37"/>
  <c r="L31" i="37" s="1"/>
  <c r="K27" i="37"/>
  <c r="J25" i="37"/>
  <c r="I25" i="37"/>
  <c r="I41" i="37" s="1"/>
  <c r="H25" i="37"/>
  <c r="G25" i="37"/>
  <c r="F25" i="37"/>
  <c r="D25" i="37"/>
  <c r="D41" i="37" s="1"/>
  <c r="C25" i="37"/>
  <c r="C33" i="37" s="1"/>
  <c r="C41" i="37" s="1"/>
  <c r="L24" i="37"/>
  <c r="K24" i="37"/>
  <c r="L23" i="37"/>
  <c r="K23" i="37"/>
  <c r="L22" i="37"/>
  <c r="K22" i="37"/>
  <c r="L21" i="37"/>
  <c r="K21" i="37"/>
  <c r="L20" i="37"/>
  <c r="K20" i="37"/>
  <c r="L19" i="37"/>
  <c r="K19" i="37"/>
  <c r="L18" i="37"/>
  <c r="E33" i="36"/>
  <c r="E41" i="36" s="1"/>
  <c r="F41" i="36"/>
  <c r="J40" i="36"/>
  <c r="I40" i="36"/>
  <c r="H40" i="36"/>
  <c r="G40" i="36"/>
  <c r="E40" i="36"/>
  <c r="C40" i="36"/>
  <c r="K40" i="36" s="1"/>
  <c r="L38" i="36"/>
  <c r="L36" i="36"/>
  <c r="L40" i="36" s="1"/>
  <c r="J33" i="36"/>
  <c r="I33" i="36"/>
  <c r="C33" i="36"/>
  <c r="C41" i="36" s="1"/>
  <c r="J31" i="36"/>
  <c r="I31" i="36"/>
  <c r="H31" i="36"/>
  <c r="G31" i="36"/>
  <c r="F31" i="36"/>
  <c r="F33" i="36" s="1"/>
  <c r="D31" i="36"/>
  <c r="D33" i="36" s="1"/>
  <c r="C31" i="36"/>
  <c r="L30" i="36"/>
  <c r="K30" i="36"/>
  <c r="L29" i="36"/>
  <c r="K29" i="36"/>
  <c r="L28" i="36"/>
  <c r="K28" i="36"/>
  <c r="L27" i="36"/>
  <c r="K27" i="36"/>
  <c r="J25" i="36"/>
  <c r="J41" i="36" s="1"/>
  <c r="I25" i="36"/>
  <c r="I41" i="36" s="1"/>
  <c r="H25" i="36"/>
  <c r="G25" i="36"/>
  <c r="F25" i="36"/>
  <c r="D25" i="36"/>
  <c r="C25" i="36"/>
  <c r="L24" i="36"/>
  <c r="K24" i="36"/>
  <c r="L23" i="36"/>
  <c r="K23" i="36"/>
  <c r="L22" i="36"/>
  <c r="K22" i="36"/>
  <c r="L21" i="36"/>
  <c r="K21" i="36"/>
  <c r="L20" i="36"/>
  <c r="K20" i="36"/>
  <c r="L19" i="36"/>
  <c r="K19" i="36"/>
  <c r="L18" i="36"/>
  <c r="K18" i="36"/>
  <c r="F41" i="35"/>
  <c r="K40" i="35"/>
  <c r="J40" i="35"/>
  <c r="I40" i="35"/>
  <c r="I41" i="35" s="1"/>
  <c r="H40" i="35"/>
  <c r="G40" i="35"/>
  <c r="E40" i="35"/>
  <c r="E41" i="35" s="1"/>
  <c r="C40" i="35"/>
  <c r="L38" i="35"/>
  <c r="L36" i="35"/>
  <c r="L40" i="35" s="1"/>
  <c r="J33" i="35"/>
  <c r="I33" i="35"/>
  <c r="J31" i="35"/>
  <c r="I31" i="35"/>
  <c r="H31" i="35"/>
  <c r="H33" i="35" s="1"/>
  <c r="H41" i="35" s="1"/>
  <c r="G31" i="35"/>
  <c r="F33" i="35"/>
  <c r="D31" i="35"/>
  <c r="C31" i="35"/>
  <c r="L30" i="35"/>
  <c r="K30" i="35"/>
  <c r="L29" i="35"/>
  <c r="K29" i="35"/>
  <c r="L28" i="35"/>
  <c r="K28" i="35"/>
  <c r="L27" i="35"/>
  <c r="K27" i="35"/>
  <c r="J25" i="35"/>
  <c r="J41" i="35" s="1"/>
  <c r="I25" i="35"/>
  <c r="H25" i="35"/>
  <c r="G25" i="35"/>
  <c r="F25" i="35"/>
  <c r="D25" i="35"/>
  <c r="D41" i="35" s="1"/>
  <c r="C25" i="35"/>
  <c r="C33" i="35" s="1"/>
  <c r="C41" i="35" s="1"/>
  <c r="L24" i="35"/>
  <c r="K24" i="35"/>
  <c r="L23" i="35"/>
  <c r="K23" i="35"/>
  <c r="L22" i="35"/>
  <c r="K22" i="35"/>
  <c r="L21" i="35"/>
  <c r="K21" i="35"/>
  <c r="L20" i="35"/>
  <c r="K20" i="35"/>
  <c r="L19" i="35"/>
  <c r="K19" i="35"/>
  <c r="L18" i="35"/>
  <c r="K18" i="35"/>
  <c r="L36" i="34"/>
  <c r="F25" i="34"/>
  <c r="F41" i="34" s="1"/>
  <c r="F31" i="34"/>
  <c r="F33" i="34" s="1"/>
  <c r="E41" i="34"/>
  <c r="J40" i="34"/>
  <c r="I40" i="34"/>
  <c r="H40" i="34"/>
  <c r="G40" i="34"/>
  <c r="K40" i="34" s="1"/>
  <c r="E40" i="34"/>
  <c r="C40" i="34"/>
  <c r="L38" i="34"/>
  <c r="J33" i="34"/>
  <c r="I33" i="34"/>
  <c r="J31" i="34"/>
  <c r="I31" i="34"/>
  <c r="H31" i="34"/>
  <c r="G31" i="34"/>
  <c r="D31" i="34"/>
  <c r="D33" i="34" s="1"/>
  <c r="C31" i="34"/>
  <c r="L30" i="34"/>
  <c r="K30" i="34"/>
  <c r="L29" i="34"/>
  <c r="K29" i="34"/>
  <c r="K28" i="34"/>
  <c r="L27" i="34"/>
  <c r="K27" i="34"/>
  <c r="J25" i="34"/>
  <c r="J41" i="34" s="1"/>
  <c r="I25" i="34"/>
  <c r="I41" i="34" s="1"/>
  <c r="H25" i="34"/>
  <c r="G25" i="34"/>
  <c r="D25" i="34"/>
  <c r="C25" i="34"/>
  <c r="L24" i="34"/>
  <c r="K24" i="34"/>
  <c r="L23" i="34"/>
  <c r="K23" i="34"/>
  <c r="L22" i="34"/>
  <c r="K22" i="34"/>
  <c r="L21" i="34"/>
  <c r="K21" i="34"/>
  <c r="L20" i="34"/>
  <c r="K20" i="34"/>
  <c r="L19" i="34"/>
  <c r="K19" i="34"/>
  <c r="L18" i="34"/>
  <c r="K18" i="34"/>
  <c r="L38" i="33"/>
  <c r="L40" i="33" s="1"/>
  <c r="L36" i="31"/>
  <c r="H40" i="33"/>
  <c r="G40" i="33"/>
  <c r="E40" i="33"/>
  <c r="E41" i="33" s="1"/>
  <c r="C40" i="33"/>
  <c r="L39" i="33"/>
  <c r="L37" i="33"/>
  <c r="J33" i="33"/>
  <c r="I33" i="33"/>
  <c r="I40" i="33" s="1"/>
  <c r="I41" i="33" s="1"/>
  <c r="F33" i="33"/>
  <c r="J31" i="33"/>
  <c r="J40" i="33" s="1"/>
  <c r="I31" i="33"/>
  <c r="H31" i="33"/>
  <c r="G31" i="33"/>
  <c r="F31" i="33"/>
  <c r="F41" i="33" s="1"/>
  <c r="D31" i="33"/>
  <c r="D33" i="33" s="1"/>
  <c r="C31" i="33"/>
  <c r="L30" i="33"/>
  <c r="K30" i="33"/>
  <c r="L29" i="33"/>
  <c r="K29" i="33"/>
  <c r="L28" i="33"/>
  <c r="K28" i="33"/>
  <c r="L27" i="33"/>
  <c r="K27" i="33"/>
  <c r="J25" i="33"/>
  <c r="I25" i="33"/>
  <c r="H25" i="33"/>
  <c r="G25" i="33"/>
  <c r="D25" i="33"/>
  <c r="C25" i="33"/>
  <c r="C33" i="33" s="1"/>
  <c r="C41" i="33" s="1"/>
  <c r="L24" i="33"/>
  <c r="K24" i="33"/>
  <c r="L23" i="33"/>
  <c r="K23" i="33"/>
  <c r="L22" i="33"/>
  <c r="K22" i="33"/>
  <c r="L21" i="33"/>
  <c r="K21" i="33"/>
  <c r="L20" i="33"/>
  <c r="K20" i="33"/>
  <c r="L19" i="33"/>
  <c r="K19" i="33"/>
  <c r="L18" i="33"/>
  <c r="K18" i="33"/>
  <c r="E40" i="31"/>
  <c r="E41" i="31" s="1"/>
  <c r="C40" i="31"/>
  <c r="G31" i="31"/>
  <c r="H31" i="31"/>
  <c r="E2" i="44"/>
  <c r="N124" i="10" l="1"/>
  <c r="D33" i="35"/>
  <c r="D41" i="36"/>
  <c r="C33" i="34"/>
  <c r="C41" i="34" s="1"/>
  <c r="L40" i="43"/>
  <c r="F33" i="43"/>
  <c r="L31" i="43"/>
  <c r="L25" i="43"/>
  <c r="K25" i="43"/>
  <c r="K31" i="43"/>
  <c r="F41" i="43"/>
  <c r="G41" i="42"/>
  <c r="H33" i="42"/>
  <c r="H41" i="42" s="1"/>
  <c r="L25" i="42"/>
  <c r="L33" i="42" s="1"/>
  <c r="F41" i="42"/>
  <c r="D41" i="42"/>
  <c r="C33" i="42"/>
  <c r="C41" i="42" s="1"/>
  <c r="K31" i="42"/>
  <c r="K25" i="42"/>
  <c r="L40" i="42"/>
  <c r="L31" i="42"/>
  <c r="G41" i="41"/>
  <c r="H33" i="41"/>
  <c r="H41" i="41" s="1"/>
  <c r="D41" i="41"/>
  <c r="K31" i="41"/>
  <c r="C33" i="41"/>
  <c r="C41" i="41" s="1"/>
  <c r="L25" i="41"/>
  <c r="K25" i="41"/>
  <c r="K33" i="41" s="1"/>
  <c r="K41" i="41" s="1"/>
  <c r="L40" i="41"/>
  <c r="L31" i="41"/>
  <c r="D33" i="40"/>
  <c r="H33" i="40"/>
  <c r="H41" i="40" s="1"/>
  <c r="K25" i="40"/>
  <c r="L40" i="40"/>
  <c r="K40" i="40"/>
  <c r="G33" i="40"/>
  <c r="G41" i="40" s="1"/>
  <c r="L31" i="40"/>
  <c r="K31" i="40"/>
  <c r="D41" i="40"/>
  <c r="L25" i="40"/>
  <c r="F41" i="40"/>
  <c r="H33" i="39"/>
  <c r="H41" i="39" s="1"/>
  <c r="G33" i="39"/>
  <c r="G41" i="39" s="1"/>
  <c r="D41" i="39"/>
  <c r="L25" i="39"/>
  <c r="K25" i="39"/>
  <c r="C33" i="39"/>
  <c r="C41" i="39" s="1"/>
  <c r="K33" i="39"/>
  <c r="K41" i="39" s="1"/>
  <c r="L31" i="39"/>
  <c r="L31" i="38"/>
  <c r="G33" i="38"/>
  <c r="G41" i="38" s="1"/>
  <c r="H33" i="38"/>
  <c r="H41" i="38" s="1"/>
  <c r="K31" i="38"/>
  <c r="L25" i="38"/>
  <c r="L33" i="38" s="1"/>
  <c r="L41" i="38" s="1"/>
  <c r="N19" i="38" s="1"/>
  <c r="D33" i="38"/>
  <c r="K25" i="38"/>
  <c r="K33" i="38" s="1"/>
  <c r="K41" i="38" s="1"/>
  <c r="I41" i="38"/>
  <c r="J41" i="38"/>
  <c r="H33" i="37"/>
  <c r="H41" i="37" s="1"/>
  <c r="G33" i="37"/>
  <c r="G41" i="37" s="1"/>
  <c r="K31" i="37"/>
  <c r="L25" i="37"/>
  <c r="L33" i="37" s="1"/>
  <c r="L41" i="37" s="1"/>
  <c r="N28" i="37" s="1"/>
  <c r="D33" i="37"/>
  <c r="K25" i="37"/>
  <c r="K33" i="37" s="1"/>
  <c r="K41" i="37" s="1"/>
  <c r="J41" i="37"/>
  <c r="F33" i="37"/>
  <c r="G33" i="36"/>
  <c r="G41" i="36" s="1"/>
  <c r="H33" i="36"/>
  <c r="H41" i="36" s="1"/>
  <c r="K25" i="36"/>
  <c r="K31" i="36"/>
  <c r="L31" i="36"/>
  <c r="L25" i="36"/>
  <c r="K31" i="35"/>
  <c r="L31" i="35"/>
  <c r="K25" i="35"/>
  <c r="K33" i="35" s="1"/>
  <c r="K41" i="35" s="1"/>
  <c r="G33" i="35"/>
  <c r="G41" i="35" s="1"/>
  <c r="L25" i="35"/>
  <c r="D41" i="34"/>
  <c r="L40" i="34"/>
  <c r="G33" i="34"/>
  <c r="G41" i="34" s="1"/>
  <c r="L25" i="34"/>
  <c r="H33" i="34"/>
  <c r="H41" i="34" s="1"/>
  <c r="K25" i="34"/>
  <c r="K31" i="34"/>
  <c r="L31" i="34"/>
  <c r="G33" i="33"/>
  <c r="G41" i="33" s="1"/>
  <c r="J41" i="33"/>
  <c r="K40" i="33"/>
  <c r="K25" i="33"/>
  <c r="H33" i="33"/>
  <c r="H41" i="33" s="1"/>
  <c r="K31" i="33"/>
  <c r="L31" i="33"/>
  <c r="D41" i="33"/>
  <c r="L25" i="33"/>
  <c r="H40" i="31"/>
  <c r="G40" i="31"/>
  <c r="K40" i="31" s="1"/>
  <c r="D31" i="31"/>
  <c r="L39" i="31"/>
  <c r="L37" i="31"/>
  <c r="J33" i="31"/>
  <c r="I33" i="31"/>
  <c r="J31" i="31"/>
  <c r="I31" i="31"/>
  <c r="I40" i="31" s="1"/>
  <c r="L30" i="31"/>
  <c r="K30" i="31"/>
  <c r="K29" i="31"/>
  <c r="L28" i="31"/>
  <c r="J25" i="31"/>
  <c r="I25" i="31"/>
  <c r="L23" i="31"/>
  <c r="L21" i="31"/>
  <c r="L20" i="31"/>
  <c r="K20" i="31"/>
  <c r="H25" i="31"/>
  <c r="H33" i="31" s="1"/>
  <c r="G25" i="31"/>
  <c r="G33" i="31" s="1"/>
  <c r="L19" i="31"/>
  <c r="D25" i="31"/>
  <c r="D41" i="31" s="1"/>
  <c r="C25" i="31"/>
  <c r="K33" i="40" l="1"/>
  <c r="K41" i="40" s="1"/>
  <c r="G41" i="31"/>
  <c r="K33" i="33"/>
  <c r="L33" i="34"/>
  <c r="L41" i="34" s="1"/>
  <c r="L33" i="35"/>
  <c r="L41" i="35" s="1"/>
  <c r="N22" i="35" s="1"/>
  <c r="K33" i="43"/>
  <c r="K41" i="43" s="1"/>
  <c r="L33" i="43"/>
  <c r="L41" i="43" s="1"/>
  <c r="N30" i="43" s="1"/>
  <c r="L41" i="42"/>
  <c r="N21" i="42" s="1"/>
  <c r="K33" i="42"/>
  <c r="K41" i="42" s="1"/>
  <c r="L33" i="41"/>
  <c r="L41" i="41" s="1"/>
  <c r="N30" i="41" s="1"/>
  <c r="L33" i="40"/>
  <c r="L41" i="40" s="1"/>
  <c r="N29" i="40" s="1"/>
  <c r="L33" i="39"/>
  <c r="L41" i="39" s="1"/>
  <c r="N27" i="39" s="1"/>
  <c r="N29" i="39"/>
  <c r="N23" i="39"/>
  <c r="N19" i="39"/>
  <c r="N24" i="39"/>
  <c r="N38" i="39"/>
  <c r="N22" i="39"/>
  <c r="N28" i="39"/>
  <c r="N36" i="39"/>
  <c r="N18" i="39"/>
  <c r="N30" i="39"/>
  <c r="N20" i="39"/>
  <c r="N20" i="38"/>
  <c r="N30" i="38"/>
  <c r="N29" i="38"/>
  <c r="N18" i="38"/>
  <c r="N36" i="38"/>
  <c r="N27" i="38"/>
  <c r="N22" i="38"/>
  <c r="N38" i="38"/>
  <c r="N24" i="38"/>
  <c r="N28" i="38"/>
  <c r="N21" i="38"/>
  <c r="N23" i="38"/>
  <c r="N18" i="37"/>
  <c r="N22" i="37"/>
  <c r="N27" i="37"/>
  <c r="N19" i="37"/>
  <c r="N24" i="37"/>
  <c r="N30" i="37"/>
  <c r="N23" i="37"/>
  <c r="N36" i="37"/>
  <c r="N29" i="37"/>
  <c r="N38" i="37"/>
  <c r="N20" i="37"/>
  <c r="N21" i="37"/>
  <c r="K33" i="36"/>
  <c r="K41" i="36" s="1"/>
  <c r="L33" i="36"/>
  <c r="L41" i="36" s="1"/>
  <c r="N22" i="36" s="1"/>
  <c r="N24" i="35"/>
  <c r="K33" i="34"/>
  <c r="K41" i="34" s="1"/>
  <c r="K41" i="33"/>
  <c r="L33" i="33"/>
  <c r="L41" i="33" s="1"/>
  <c r="D33" i="31"/>
  <c r="F31" i="31"/>
  <c r="F41" i="31" s="1"/>
  <c r="F33" i="31"/>
  <c r="L40" i="31"/>
  <c r="H41" i="31"/>
  <c r="K21" i="31"/>
  <c r="J40" i="31"/>
  <c r="J41" i="31" s="1"/>
  <c r="L22" i="31"/>
  <c r="L24" i="31"/>
  <c r="K22" i="31"/>
  <c r="K27" i="31"/>
  <c r="K19" i="31"/>
  <c r="I41" i="31"/>
  <c r="K24" i="31"/>
  <c r="K28" i="31"/>
  <c r="L18" i="31"/>
  <c r="K18" i="31"/>
  <c r="K23" i="31"/>
  <c r="L29" i="31"/>
  <c r="L27" i="31"/>
  <c r="C31" i="31"/>
  <c r="N29" i="35" l="1"/>
  <c r="N29" i="33"/>
  <c r="N38" i="33"/>
  <c r="N30" i="35"/>
  <c r="N36" i="35"/>
  <c r="N20" i="35"/>
  <c r="N23" i="35"/>
  <c r="N38" i="35"/>
  <c r="N27" i="35"/>
  <c r="N28" i="35"/>
  <c r="N21" i="35"/>
  <c r="N18" i="35"/>
  <c r="N19" i="35"/>
  <c r="N23" i="43"/>
  <c r="N18" i="43"/>
  <c r="N36" i="43"/>
  <c r="N20" i="43"/>
  <c r="N21" i="43"/>
  <c r="N24" i="43"/>
  <c r="N27" i="43"/>
  <c r="N29" i="43"/>
  <c r="N38" i="43"/>
  <c r="N28" i="43"/>
  <c r="N22" i="43"/>
  <c r="N19" i="43"/>
  <c r="N30" i="42"/>
  <c r="N36" i="42"/>
  <c r="N23" i="42"/>
  <c r="N22" i="42"/>
  <c r="N29" i="42"/>
  <c r="N24" i="42"/>
  <c r="N19" i="42"/>
  <c r="N28" i="42"/>
  <c r="N18" i="42"/>
  <c r="N20" i="42"/>
  <c r="N27" i="42"/>
  <c r="N38" i="42"/>
  <c r="N21" i="41"/>
  <c r="N28" i="41"/>
  <c r="N19" i="41"/>
  <c r="N24" i="41"/>
  <c r="N38" i="41"/>
  <c r="N18" i="41"/>
  <c r="N29" i="41"/>
  <c r="N27" i="41"/>
  <c r="N36" i="41"/>
  <c r="N22" i="41"/>
  <c r="N20" i="41"/>
  <c r="N23" i="41"/>
  <c r="N30" i="40"/>
  <c r="N18" i="40"/>
  <c r="N22" i="40"/>
  <c r="N23" i="40"/>
  <c r="N28" i="40"/>
  <c r="N21" i="40"/>
  <c r="N36" i="40"/>
  <c r="N24" i="40"/>
  <c r="N38" i="40"/>
  <c r="N27" i="40"/>
  <c r="N19" i="40"/>
  <c r="N20" i="40"/>
  <c r="N21" i="39"/>
  <c r="N41" i="39"/>
  <c r="N41" i="38"/>
  <c r="N41" i="37"/>
  <c r="N21" i="36"/>
  <c r="N27" i="36"/>
  <c r="N28" i="36"/>
  <c r="N18" i="36"/>
  <c r="N36" i="36"/>
  <c r="N23" i="36"/>
  <c r="N24" i="36"/>
  <c r="N29" i="36"/>
  <c r="N19" i="36"/>
  <c r="N38" i="36"/>
  <c r="N30" i="36"/>
  <c r="N20" i="36"/>
  <c r="N22" i="34"/>
  <c r="N36" i="34"/>
  <c r="N28" i="34"/>
  <c r="N38" i="34"/>
  <c r="N19" i="34"/>
  <c r="N24" i="34"/>
  <c r="N21" i="34"/>
  <c r="N30" i="34"/>
  <c r="N20" i="34"/>
  <c r="N27" i="34"/>
  <c r="N18" i="34"/>
  <c r="N29" i="34"/>
  <c r="N23" i="34"/>
  <c r="L25" i="31"/>
  <c r="L33" i="31" s="1"/>
  <c r="N24" i="33"/>
  <c r="N21" i="33"/>
  <c r="N28" i="33"/>
  <c r="N20" i="33"/>
  <c r="N23" i="33"/>
  <c r="N18" i="33"/>
  <c r="N19" i="33"/>
  <c r="N30" i="33"/>
  <c r="N22" i="33"/>
  <c r="N27" i="33"/>
  <c r="K25" i="31"/>
  <c r="C33" i="31"/>
  <c r="C41" i="31" s="1"/>
  <c r="K31" i="31"/>
  <c r="L31" i="31"/>
  <c r="N41" i="33" l="1"/>
  <c r="N41" i="35"/>
  <c r="N41" i="43"/>
  <c r="N41" i="42"/>
  <c r="N41" i="41"/>
  <c r="N41" i="40"/>
  <c r="N41" i="36"/>
  <c r="N41" i="34"/>
  <c r="L41" i="31"/>
  <c r="N36" i="31" s="1"/>
  <c r="K33" i="31"/>
  <c r="K41" i="31" l="1"/>
  <c r="N19" i="31"/>
  <c r="N28" i="31"/>
  <c r="N20" i="31"/>
  <c r="N30" i="31"/>
  <c r="N21" i="31"/>
  <c r="N23" i="31"/>
  <c r="N24" i="31"/>
  <c r="N18" i="31"/>
  <c r="N27" i="31"/>
  <c r="N22" i="31"/>
  <c r="N29" i="31"/>
  <c r="N41" i="31" l="1"/>
</calcChain>
</file>

<file path=xl/sharedStrings.xml><?xml version="1.0" encoding="utf-8"?>
<sst xmlns="http://schemas.openxmlformats.org/spreadsheetml/2006/main" count="1562" uniqueCount="621">
  <si>
    <t>CATEGORY</t>
  </si>
  <si>
    <t>No.</t>
  </si>
  <si>
    <t>TOTAL</t>
  </si>
  <si>
    <t>DOLLARS</t>
  </si>
  <si>
    <t>AFRICAN AMERICAN</t>
  </si>
  <si>
    <t>HISPANIC AMERICAN</t>
  </si>
  <si>
    <t>WOMAN-OWNED (NON MINORITY)</t>
  </si>
  <si>
    <t>VETERAN OWNED/SERVICE DISABLED</t>
  </si>
  <si>
    <t>TOTAL CERTIFIED MWBE/VBE</t>
  </si>
  <si>
    <t>CERTIFIED MWBE/VBE:</t>
  </si>
  <si>
    <t>NON-PROFIT, MINORITY COMMUNITY</t>
  </si>
  <si>
    <t>FOUNDATION</t>
  </si>
  <si>
    <t>INSTRUCTIONS FOR USE</t>
  </si>
  <si>
    <t>Step 1: Identify the column/category of spend to input data (Construction, Architecture, Commdities, Services)</t>
  </si>
  <si>
    <t>Step 2: Identify which Diverse Category of spend to input dept data. (Left side of report)</t>
  </si>
  <si>
    <t>Step 3: Under DOLLARS - Input your dept spend data in the row/column that corresponds to the Category of Spend. You will need to summarize/total spend for each diverse category</t>
  </si>
  <si>
    <t>Step 4: If your Dept has spend with a Non-profit organization, please follow above instructions to input in the NON PROFIT category</t>
  </si>
  <si>
    <t>**Please contact Renee Beckord with any questions- Rbeckford @usf.edu or 813-974-6066**</t>
  </si>
  <si>
    <t>DIVERSE NON PROFIT ORGANIZATIONS:</t>
  </si>
  <si>
    <t>TOTAL DIVERSE NON PROFITS</t>
  </si>
  <si>
    <t>HBCU's</t>
  </si>
  <si>
    <t>DEFINITIONS</t>
  </si>
  <si>
    <t>Step 5: Submit report to to osd@usf.edu by the 15th of each Month</t>
  </si>
  <si>
    <t>CONTACT EMAIL:</t>
  </si>
  <si>
    <t>CONTACT PHONE:</t>
  </si>
  <si>
    <t>UNIVERSITY DEPARTMENT</t>
  </si>
  <si>
    <t>DIVERSE NON PROFIT ORGANIZATIONS: HBCU'S or any Organiztions with a board or ownership is 51% Minority</t>
  </si>
  <si>
    <t>COMMODITIES: Ex.(TESTING, JOURNALS IMAGING/DIAGNOSTICS, PHARMACEUTICALS, CHEMICALS/GASES, BIOLOGICAL, LAB, RESEARCH, BLOOD PLASMA/SERUM, LAB ANIMALS, AGRICULTURE)</t>
  </si>
  <si>
    <t>CONSTRUCTION (INCL ARCH &amp; ENG)</t>
  </si>
  <si>
    <t>PROFESSIONAL SERVICES</t>
  </si>
  <si>
    <t>SUPPLIERS</t>
  </si>
  <si>
    <t xml:space="preserve">ASIAN AMERICAN </t>
  </si>
  <si>
    <t>MBE (NO DESIGNATION)</t>
  </si>
  <si>
    <t>SMALL BUSINESS</t>
  </si>
  <si>
    <t>SUMMARY OF DEPARTMENTS</t>
  </si>
  <si>
    <t>REPORTING MONTH:</t>
  </si>
  <si>
    <t>TOTAL DIVERSE DEPARTMENT  EXPENDITURES</t>
  </si>
  <si>
    <t xml:space="preserve">% OF DIVERSITY SPEND BY CATEGORY when compared to TOTAL DIVERSE DEPARTMENT SPEND </t>
  </si>
  <si>
    <t>YTD DEPT  TOTAL SPEND</t>
  </si>
  <si>
    <t>COLLEGE OF NURSING</t>
  </si>
  <si>
    <t>INNOVATIVE EDUCATION</t>
  </si>
  <si>
    <t>$0-$5K</t>
  </si>
  <si>
    <t>&gt;$5K</t>
  </si>
  <si>
    <t>&lt;$5K</t>
  </si>
  <si>
    <t>Non-CERTIFIED MWBE/VBE:</t>
  </si>
  <si>
    <t>TOTAL Non-CERTIFIED MWBE/VBE</t>
  </si>
  <si>
    <t>TOTAL Overall  MWBE/VBE</t>
  </si>
  <si>
    <t>NON-PROFIT, MINORITY EMPLOYEES</t>
  </si>
  <si>
    <t>Row Labels</t>
  </si>
  <si>
    <t xml:space="preserve"> USF Total Spend</t>
  </si>
  <si>
    <t>AFRICAN AMERICAN CERTIFIED</t>
  </si>
  <si>
    <t>CHAMELEON CUSTOM SOLUTIONS</t>
  </si>
  <si>
    <t>COCA COLA BOTTLING CO</t>
  </si>
  <si>
    <t>MIDFLORIDA ARMORED &amp; ATM SERVICE</t>
  </si>
  <si>
    <t>MILENA INTERNATIONAL INC</t>
  </si>
  <si>
    <t>OHC ENVIRONMENTAL ENGINEERING INC</t>
  </si>
  <si>
    <t>SOL DAVIS PRINTING INC</t>
  </si>
  <si>
    <t>SOL DAVIS PRINTING| INC</t>
  </si>
  <si>
    <t>VOLTAIR CONSULTING ENGINEERS INC</t>
  </si>
  <si>
    <t>AFRICAN AMERICAN NON-CERTIFIED</t>
  </si>
  <si>
    <t>ANTHONY POWELL</t>
  </si>
  <si>
    <t>BRAILSFORD &amp; DUNLAVEY INC</t>
  </si>
  <si>
    <t>D &amp; K CONSULTING</t>
  </si>
  <si>
    <t>FLORIDA SENTINEL BULLETIN</t>
  </si>
  <si>
    <t>LUQMAN S RASHEED II</t>
  </si>
  <si>
    <t>TEMPO NEWS</t>
  </si>
  <si>
    <t>AMERICAN WOMAN NON-CERTIFIED</t>
  </si>
  <si>
    <t>ACCENDO LEADERSHIP ADVISORY GROUP</t>
  </si>
  <si>
    <t>ALL ABOUT KIDS LLC</t>
  </si>
  <si>
    <t>ASSOC IN EMERGENCY MEDICAL EDUCATION INC</t>
  </si>
  <si>
    <t>B FRANK STUDIO LLC</t>
  </si>
  <si>
    <t>BIONIQUEST LAB SERVICES</t>
  </si>
  <si>
    <t>CSRHUB LLC</t>
  </si>
  <si>
    <t>FLORIDA INDUSTRIAL PRODUCTS</t>
  </si>
  <si>
    <t>NORTH STAR TECHNICAL SERVICES INC</t>
  </si>
  <si>
    <t>POLICY RESEARCH ASSOCIATES INC</t>
  </si>
  <si>
    <t>PRESIDIO INC</t>
  </si>
  <si>
    <t>SMILEY S AUDIO VISUAL INC</t>
  </si>
  <si>
    <t>SUNBELT SOD &amp; GRADING CO</t>
  </si>
  <si>
    <t>AMERICAN WOMEN CERTIFIED</t>
  </si>
  <si>
    <t>A D MORGAN CORP</t>
  </si>
  <si>
    <t>AWNCLEAN USA INC</t>
  </si>
  <si>
    <t>CATERING BY KATHY INC</t>
  </si>
  <si>
    <t>CONTRACT FURNITURE INC</t>
  </si>
  <si>
    <t>COX FIRE PROTECTION INC</t>
  </si>
  <si>
    <t>DIMENSIONAL IMPRESSION HOLDINGS INC</t>
  </si>
  <si>
    <t>DIVERSIFIED BUSINESS MACHINES</t>
  </si>
  <si>
    <t>EVERYTHING BUT THE MIME INC</t>
  </si>
  <si>
    <t>HRI CART</t>
  </si>
  <si>
    <t>INDEPENDENT LIVING INC</t>
  </si>
  <si>
    <t>NORTHGATE LIMITED INC</t>
  </si>
  <si>
    <t>SIR SPEEDY</t>
  </si>
  <si>
    <t>THE FISHEL CO</t>
  </si>
  <si>
    <t>THINK GLOBAL LLC</t>
  </si>
  <si>
    <t>WENSTROM COMMUNICATION INC</t>
  </si>
  <si>
    <t>WORKSCAPES</t>
  </si>
  <si>
    <t>ASIAN AMERICAN NON-CERTIFIED</t>
  </si>
  <si>
    <t>BIOCARE MEDICAL</t>
  </si>
  <si>
    <t>SHI INTERNATIONAL CORP</t>
  </si>
  <si>
    <t>SRQ MEDIA GROUP</t>
  </si>
  <si>
    <t>TRALIANCE LLC</t>
  </si>
  <si>
    <t>HISPANIC AMERICAN CERTIFIED</t>
  </si>
  <si>
    <t>A &amp; A ELECTRIC SERVICES INC</t>
  </si>
  <si>
    <t>ADVANCED CABLE CONNECTION INC</t>
  </si>
  <si>
    <t>ALLEGRA NETWORK LLC</t>
  </si>
  <si>
    <t>APEX OFFICE PRODUCTS INC</t>
  </si>
  <si>
    <t>COMMERCIAL ENERGY SPECIALISTS INC</t>
  </si>
  <si>
    <t>COMPUQUIP TECHNOLOGIES LLC</t>
  </si>
  <si>
    <t>GILLY USA INC</t>
  </si>
  <si>
    <t>GILLY USA| INC</t>
  </si>
  <si>
    <t>MARKMASTER INC</t>
  </si>
  <si>
    <t>MARTIN LITHOGRAPH INC</t>
  </si>
  <si>
    <t>PAINTERS ON DEMAND LLC</t>
  </si>
  <si>
    <t>QUALITY BUILDING CONTROLS INC</t>
  </si>
  <si>
    <t>SOLO PRINTING INC</t>
  </si>
  <si>
    <t>HISPANIC AMERICAN NON-CERTIFIED</t>
  </si>
  <si>
    <t>HENRIQUEZ ELECTRIC CORP</t>
  </si>
  <si>
    <t>TITANUS TECHNOLOGIES LLC</t>
  </si>
  <si>
    <t>MINORITY BUSINESS (FEDERAL SBA CERTIFIED 8A FIRM)</t>
  </si>
  <si>
    <t>OUTPUT PRINTING CORP</t>
  </si>
  <si>
    <t>TWD TRADEWINDS INC</t>
  </si>
  <si>
    <t>NON-PROFIT MINORITY COMMUNITY</t>
  </si>
  <si>
    <t>NON-PROFIT MINORITY EMPLOYEES</t>
  </si>
  <si>
    <t>SMALL BUSINESS (FEDERAL NON-8A FIRM)</t>
  </si>
  <si>
    <t>A&amp;J VACUUM SERVICES INC</t>
  </si>
  <si>
    <t>ADVANCED ENVIRONMENTAL LABS INC</t>
  </si>
  <si>
    <t>BERKSHIRE ASSOCIATES INC</t>
  </si>
  <si>
    <t>BIO-SYNTHESIS INC</t>
  </si>
  <si>
    <t>BUCKEYE INTERNATIONAL INC</t>
  </si>
  <si>
    <t>FIBEROPTIC SYSTEMS INC</t>
  </si>
  <si>
    <t>HEAD S FLAGS INC</t>
  </si>
  <si>
    <t>IBM CORP</t>
  </si>
  <si>
    <t>INTEUM CO LLC</t>
  </si>
  <si>
    <t>LONZA GROUP LTD</t>
  </si>
  <si>
    <t>SANTA CRUZ BIOTECHNOLOGY INC</t>
  </si>
  <si>
    <t>SCL HOLDINGS INC</t>
  </si>
  <si>
    <t>VECTORBUILDER INC</t>
  </si>
  <si>
    <t>SMALL BUSINESS (STATE)</t>
  </si>
  <si>
    <t>AI BOATS LLC</t>
  </si>
  <si>
    <t>APOGEE TELECOM INC</t>
  </si>
  <si>
    <t>CARROLL AIR SYSTEMS INC</t>
  </si>
  <si>
    <t>CRITICAL SYSTEM SOLUTIONS LLC</t>
  </si>
  <si>
    <t>MAYER ELECTRIC SUPPLY INC</t>
  </si>
  <si>
    <t>MICRO OPTICS OF FLORIDA INC</t>
  </si>
  <si>
    <t>PRECISION LITHO SERVICE INC</t>
  </si>
  <si>
    <t>ROBERT HALF INTERNATIONAL INC</t>
  </si>
  <si>
    <t>ROYALAIRE MECHANICAL SERVICES INC</t>
  </si>
  <si>
    <t>TEST EQUITY INC</t>
  </si>
  <si>
    <t>VETERAN OWNED</t>
  </si>
  <si>
    <t>AIR LIQUIDE</t>
  </si>
  <si>
    <t>CORPORATE INTERIORS INC</t>
  </si>
  <si>
    <t>VICKERY &amp; CO</t>
  </si>
  <si>
    <t>Grand Total</t>
  </si>
  <si>
    <t>Total Spend</t>
  </si>
  <si>
    <t>Total Number of Suppliers</t>
  </si>
  <si>
    <t>Mark Richards</t>
  </si>
  <si>
    <t>FY DEPT  TOTAL SPEND</t>
  </si>
  <si>
    <t>July</t>
  </si>
  <si>
    <t>August</t>
  </si>
  <si>
    <t>Usf Department Description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</si>
  <si>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</si>
  <si>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</si>
  <si>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</si>
  <si>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</si>
  <si>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</si>
  <si>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</si>
  <si>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</si>
  <si>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</si>
  <si>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</si>
  <si>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</si>
  <si>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Totals</t>
  </si>
  <si>
    <t>ADMISSIONS</t>
  </si>
  <si>
    <t>AIX ENGINEERING</t>
  </si>
  <si>
    <t>ARTS AND SCIENCES - DEAN</t>
  </si>
  <si>
    <t>ATHLETIC DISTRICT FACILITIES</t>
  </si>
  <si>
    <t>ATHLETIC FACILITY</t>
  </si>
  <si>
    <t>AUXILIARY ADMINISTRATION</t>
  </si>
  <si>
    <t>BIO BEHAVIORAL LABORATORY</t>
  </si>
  <si>
    <t>BOOKSTORE</t>
  </si>
  <si>
    <t>BUSINESS ADMIN - DEAN'S OFFICE</t>
  </si>
  <si>
    <t>CAMPUS RECREATION</t>
  </si>
  <si>
    <t>CASDO FACILITIES</t>
  </si>
  <si>
    <t>CBCS DEAN'S OFFICE</t>
  </si>
  <si>
    <t>CENTRAL ADMINISTRATIVE</t>
  </si>
  <si>
    <t>CLASSROOM AND AV ENGINEERING</t>
  </si>
  <si>
    <t>COE DEAN'S OFFICE</t>
  </si>
  <si>
    <t>COLLEGE OF ENGINEERING</t>
  </si>
  <si>
    <t>COLLEGE OF MED DEAN'S OFFICE</t>
  </si>
  <si>
    <t>COLLEGE OF PHARMACY DEAN'S OFF</t>
  </si>
  <si>
    <t>COM OFFICE OF RESEARCH</t>
  </si>
  <si>
    <t>COMM SCIENCES &amp; DISORDERS</t>
  </si>
  <si>
    <t>COMMENCEMENT</t>
  </si>
  <si>
    <t>COMMUNITY RELATIONS DIVERSITY</t>
  </si>
  <si>
    <t>COMPARATIVE MEDICINE</t>
  </si>
  <si>
    <t>CONSTRUCTION PROJECT</t>
  </si>
  <si>
    <t>CONTRACT MANAGEMENT</t>
  </si>
  <si>
    <t>COPH IT SUPPORT</t>
  </si>
  <si>
    <t>COTA DEAN</t>
  </si>
  <si>
    <t>COTA PUBLIC ART</t>
  </si>
  <si>
    <t>COTA SCHOOL OF ART&amp;ART HISTORY</t>
  </si>
  <si>
    <t>DEPARTMENT OF PEDIATRICS</t>
  </si>
  <si>
    <t>DEPARTMENT OF PSYCHIATRY</t>
  </si>
  <si>
    <t>DEPT OF INTERNAL MED</t>
  </si>
  <si>
    <t>DEPT OF PHARMACEUTICAL SCIENCE</t>
  </si>
  <si>
    <t>DIV OF RESEARCH COMPLIANCE</t>
  </si>
  <si>
    <t>DIVERSITY &amp; EQUAL OPPORTUNITY</t>
  </si>
  <si>
    <t>DOCTORATE IN BUSINESS ADMIN</t>
  </si>
  <si>
    <t>ELECTRICAL ENGINEERING</t>
  </si>
  <si>
    <t>ENGINEERING RESEARCH</t>
  </si>
  <si>
    <t>EXECUTIVE EDUCATION PROGRAM</t>
  </si>
  <si>
    <t>FIRE SAFETY</t>
  </si>
  <si>
    <t>FL CENTER FOR CYBERSECURITY</t>
  </si>
  <si>
    <t>GROUNDS</t>
  </si>
  <si>
    <t>HEALTH INFORMATICS INSTITUTE</t>
  </si>
  <si>
    <t>HEALTH TECH FEE</t>
  </si>
  <si>
    <t>HEART INST - CORE</t>
  </si>
  <si>
    <t>HEART INST - MOLE PHARM PHYS</t>
  </si>
  <si>
    <t>HOUSESTAFF COMMON PAY SOURCE</t>
  </si>
  <si>
    <t>HOUSING &amp; RESIDENTIAL ED</t>
  </si>
  <si>
    <t>HSC LIBRARY</t>
  </si>
  <si>
    <t>HSC MEDICAL CLINICS</t>
  </si>
  <si>
    <t>HSC OPERATIONS &amp; FAC OFFICE</t>
  </si>
  <si>
    <t>ID CARD</t>
  </si>
  <si>
    <t>INED CORP TRNG PRO ED</t>
  </si>
  <si>
    <t>INFO SYSTEMS &amp; DECISION SCIENC</t>
  </si>
  <si>
    <t>INFRASTRUCTURE SERVICES</t>
  </si>
  <si>
    <t>INSTITUTE FOR SCHOOL REFORM</t>
  </si>
  <si>
    <t>INTEGRATIVE BIOLOGY</t>
  </si>
  <si>
    <t>IT - CENTRAL ADMINISTRATION</t>
  </si>
  <si>
    <t>IT - INFORMATION SECURITY</t>
  </si>
  <si>
    <t>IT - SOLUTIONS DEVELOPMENT</t>
  </si>
  <si>
    <t>IT - UMSA CONVENIENCE</t>
  </si>
  <si>
    <t>IT COMMUNICATIONS</t>
  </si>
  <si>
    <t>IT TECH FEE</t>
  </si>
  <si>
    <t>JOINT MILITARY LEADERSHIP CTR</t>
  </si>
  <si>
    <t>MAINTENANCE</t>
  </si>
  <si>
    <t>MARINE SCIENCE</t>
  </si>
  <si>
    <t>MARSHALL STUDENT CENTER</t>
  </si>
  <si>
    <t>MATHEMATICS &amp; STATISTICS</t>
  </si>
  <si>
    <t>MECHANICAL ENGINEERING</t>
  </si>
  <si>
    <t>MEDICAL ENGINEERING</t>
  </si>
  <si>
    <t>MHLP MENTAL HEALTH LAW POLICY</t>
  </si>
  <si>
    <t>MOLECULAR MEDICINE</t>
  </si>
  <si>
    <t>MOLECULAR PHARM &amp; PHYSIOLOGY</t>
  </si>
  <si>
    <t>NSI - MOLE MEDICINE</t>
  </si>
  <si>
    <t>NSI - PSYCHIATRY</t>
  </si>
  <si>
    <t>OFFICE OF THE PRESIDENT</t>
  </si>
  <si>
    <t>PARKING AND TRANSPORTATION SVC</t>
  </si>
  <si>
    <t>PATHOLOGY &amp; CELL BIOLOGY</t>
  </si>
  <si>
    <t>PHYSICS</t>
  </si>
  <si>
    <t>POST OFFICE</t>
  </si>
  <si>
    <t>RESEARCH COMPUTING SERVICES</t>
  </si>
  <si>
    <t>SAR ADMINISTRATIVE SERVICES</t>
  </si>
  <si>
    <t>SAR ADV AND PUBLIC AFFAIRS</t>
  </si>
  <si>
    <t>SAR CAMPUS COMPUTING &amp; MEDIA</t>
  </si>
  <si>
    <t>SAR GROUNDS</t>
  </si>
  <si>
    <t>SAR MAINTENANCE</t>
  </si>
  <si>
    <t>SAR SARASOTA/MANATEE CEO</t>
  </si>
  <si>
    <t>SAR SCHOOL OF HOTEL/RESTAURANT</t>
  </si>
  <si>
    <t>SAR STUDENT AFFAIRS</t>
  </si>
  <si>
    <t>SAR STUDENT SERVICES</t>
  </si>
  <si>
    <t>SECURITY ADMINISTRATION</t>
  </si>
  <si>
    <t>SERVICES AND INFRASTRUCTURE</t>
  </si>
  <si>
    <t>SERVICES MANAGEMENT AND OP TCH</t>
  </si>
  <si>
    <t>SG BRANCHES AND AGENCIES</t>
  </si>
  <si>
    <t>STP ACADEMIC AFFAIRS</t>
  </si>
  <si>
    <t>STP AUXILIARY SERVICES</t>
  </si>
  <si>
    <t>STP BUSINESS ADM - DEAN OFFICE</t>
  </si>
  <si>
    <t>STP COMMUNICATION AND MKTG</t>
  </si>
  <si>
    <t>STP CRIMINOLOGY</t>
  </si>
  <si>
    <t>STP CUSTODIAL</t>
  </si>
  <si>
    <t>STP FACILITIES SERVICES</t>
  </si>
  <si>
    <t>STP GEN. ACCOUNTING OFFICE</t>
  </si>
  <si>
    <t>STP IT TECH FEE</t>
  </si>
  <si>
    <t>STP LIBRARY</t>
  </si>
  <si>
    <t>STP PARKING SERVICES</t>
  </si>
  <si>
    <t>STP STUDENT LIFE</t>
  </si>
  <si>
    <t>STP STUDENT SERVICES</t>
  </si>
  <si>
    <t>STUDENT DISABILITY SERVICES</t>
  </si>
  <si>
    <t>STUDENT HEALTH SERVICES</t>
  </si>
  <si>
    <t>TTO - TECHNOLOGY TRANSFER OFF</t>
  </si>
  <si>
    <t>UNIV COMMUNICATIONS &amp; MARKETNG</t>
  </si>
  <si>
    <t>UNIV LIBRARY PRINT RESOURCES</t>
  </si>
  <si>
    <t>UNIVERSITY BANK CARD CHARGES</t>
  </si>
  <si>
    <t>UNIVERSITY CONTROLLERS OFFICE</t>
  </si>
  <si>
    <t>UNIVERSITY LIBRARY</t>
  </si>
  <si>
    <t>UNIVERSITY POLICE</t>
  </si>
  <si>
    <t>USF ALZHEIMERS INSTITUTE</t>
  </si>
  <si>
    <t>UTILITIES</t>
  </si>
  <si>
    <t>VICE PRESIDENTIAL AREA/CENTRAL</t>
  </si>
  <si>
    <t>VP ADMINISTRATIVE SERVICES</t>
  </si>
  <si>
    <t xml:space="preserve">Totals </t>
  </si>
  <si>
    <t>Data Analyst</t>
  </si>
  <si>
    <t>FY 20-21</t>
  </si>
  <si>
    <t xml:space="preserve">NATIVE AMERICAN </t>
  </si>
  <si>
    <t>Renee Beckford</t>
  </si>
  <si>
    <t xml:space="preserve">% OF DIVERSITY SPEND BY CATEGORY  </t>
  </si>
  <si>
    <t>% OF ADDRESSABLE SPEND</t>
  </si>
  <si>
    <t>MWBE/VBE:</t>
  </si>
  <si>
    <t>% of Spend</t>
  </si>
  <si>
    <t>TOTAL  MWBE/VBE</t>
  </si>
  <si>
    <t>Sum of TOTALS</t>
  </si>
  <si>
    <t>AD Morgan</t>
  </si>
  <si>
    <t>Skanska</t>
  </si>
  <si>
    <t>The Beck Group</t>
  </si>
  <si>
    <t>Service Contracting Solutions</t>
  </si>
  <si>
    <t xml:space="preserve">Willis A. Smith </t>
  </si>
  <si>
    <t>Kenstruction</t>
  </si>
  <si>
    <t>Bfrank Studio</t>
  </si>
  <si>
    <t>Gilly &amp; Coca Cola Vending</t>
  </si>
  <si>
    <t>Creative Contractors, Inc.</t>
  </si>
  <si>
    <t>Kenyon &amp; Partners</t>
  </si>
  <si>
    <t>Aramark ( Includes Bay Coffee &amp; Tea)</t>
  </si>
  <si>
    <t>Thomas Sign</t>
  </si>
  <si>
    <t>Hahn Enginerring</t>
  </si>
  <si>
    <t>Voltair</t>
  </si>
  <si>
    <t>Friedrich Watkins of Tampa</t>
  </si>
  <si>
    <t>Engineering Matrix</t>
  </si>
  <si>
    <t>USF Bookstore ( Follett)</t>
  </si>
  <si>
    <t>Rowe Architects, Inc.</t>
  </si>
  <si>
    <t>Campo Engineering</t>
  </si>
  <si>
    <t>Lyndan</t>
  </si>
  <si>
    <t>Forristall</t>
  </si>
  <si>
    <t>Ervin Bishop</t>
  </si>
  <si>
    <t>Florida Industrial Products</t>
  </si>
  <si>
    <t>Connecction Inc</t>
  </si>
  <si>
    <t>Meyer Associates, Inc.</t>
  </si>
  <si>
    <t>Cox Fire</t>
  </si>
  <si>
    <t>AMAZON National Diversity</t>
  </si>
  <si>
    <t>The Phoenix Agency</t>
  </si>
  <si>
    <t>DRMP, Inc.</t>
  </si>
  <si>
    <t xml:space="preserve">Pennoni </t>
  </si>
  <si>
    <t>ASR Engineering, Inc</t>
  </si>
  <si>
    <t>Tandem Construction</t>
  </si>
  <si>
    <t>GLE Associates</t>
  </si>
  <si>
    <t>Cutler Associates, Inc.</t>
  </si>
  <si>
    <t>Grainger</t>
  </si>
  <si>
    <t>Renker Rich Parks Architects</t>
  </si>
  <si>
    <t>Gresham Smith and Partners</t>
  </si>
  <si>
    <t>Follett</t>
  </si>
  <si>
    <t>(blank)</t>
  </si>
  <si>
    <t>The Ash Group</t>
  </si>
  <si>
    <t>Ayres Assoc.</t>
  </si>
  <si>
    <t>TLC Engineering for Architecture, Inc.</t>
  </si>
  <si>
    <t>Hamilton Engineering &amp; Surveying, Inc.</t>
  </si>
  <si>
    <t>George F. Young, Inc.</t>
  </si>
  <si>
    <t>Harvard Jolly, Inc. (Tampa / Sarasota)</t>
  </si>
  <si>
    <t>Professional Services Industries, Inc</t>
  </si>
  <si>
    <t>Holmes, Hepner &amp; Associates</t>
  </si>
  <si>
    <t>Fischer Scientific</t>
  </si>
  <si>
    <t>IC Mechanical</t>
  </si>
  <si>
    <t>Simpson Environmental Services</t>
  </si>
  <si>
    <t>Williamson Dacar</t>
  </si>
  <si>
    <t xml:space="preserve">Southern Independent </t>
  </si>
  <si>
    <t>Crossroads Construction Co.</t>
  </si>
  <si>
    <t xml:space="preserve">Test and Balance </t>
  </si>
  <si>
    <t>Anston-Greenlees, Inc.</t>
  </si>
  <si>
    <t>Consulting Engineering Assoc.</t>
  </si>
  <si>
    <t xml:space="preserve">DPR Construction </t>
  </si>
  <si>
    <t>Foresight Construction</t>
  </si>
  <si>
    <t>Manhattan Construction</t>
  </si>
  <si>
    <t>EE&amp;G Environmental Services, LLC</t>
  </si>
  <si>
    <t>Fawley Bryant Architect</t>
  </si>
  <si>
    <t>Williams Company Tampa</t>
  </si>
  <si>
    <t>Milenia International</t>
  </si>
  <si>
    <t>Office Depot</t>
  </si>
  <si>
    <t>Intertek PSI</t>
  </si>
  <si>
    <t>Bettin Construction</t>
  </si>
  <si>
    <t>Hall Engineering</t>
  </si>
  <si>
    <t>TOTAL TIER 2</t>
  </si>
  <si>
    <t>Departments</t>
  </si>
  <si>
    <t xml:space="preserve">June </t>
  </si>
  <si>
    <t>Feb</t>
  </si>
  <si>
    <t>Jan</t>
  </si>
  <si>
    <t>Dec</t>
  </si>
  <si>
    <t>Nov</t>
  </si>
  <si>
    <t>Oct</t>
  </si>
  <si>
    <t>Sept</t>
  </si>
  <si>
    <t>Aug</t>
  </si>
  <si>
    <t>A&amp;P COUNCIL / USPS SENATE</t>
  </si>
  <si>
    <t>ACADEMIC SUCCESS CENTER</t>
  </si>
  <si>
    <t>ADM SERVICES BUSINESS CENTER</t>
  </si>
  <si>
    <t>ADVANCED VISUALIZATION CENTER</t>
  </si>
  <si>
    <t>ANTHROPOLOGY</t>
  </si>
  <si>
    <t>AREA HEALTH EDUCATION CENTER</t>
  </si>
  <si>
    <t>ASST. VP DEAN OF STUDENTS</t>
  </si>
  <si>
    <t>ATHLETIC ADMINISTRATION</t>
  </si>
  <si>
    <t>ATHLETIC TRAINING PROGRAM</t>
  </si>
  <si>
    <t>BASEBALL</t>
  </si>
  <si>
    <t>BUILDING SERVICES</t>
  </si>
  <si>
    <t>BULLS CLUB - DEVELOPMENT</t>
  </si>
  <si>
    <t>BULLS VISION BROADCAST</t>
  </si>
  <si>
    <t>BUSINESS AND ADMINISTRATION</t>
  </si>
  <si>
    <t>BUSINESS AND ADMINISTRATIVE</t>
  </si>
  <si>
    <t>CAREER CENTER</t>
  </si>
  <si>
    <t>CAS - BSC</t>
  </si>
  <si>
    <t>CELL MOLECULAR &amp; MICRO BIOLGY</t>
  </si>
  <si>
    <t>CENTER FOR ENTREPRENEURSHIP</t>
  </si>
  <si>
    <t>CENTER FOR GHIDR</t>
  </si>
  <si>
    <t>CENTER FOR MICRO ELECTRONICS</t>
  </si>
  <si>
    <t>CFS APPLIED RESEARCH &amp; EDU</t>
  </si>
  <si>
    <t>CFS CHILD AND FAMILY BEH HLTH</t>
  </si>
  <si>
    <t>CFS RIGHTPATH RESEARCH CENTER</t>
  </si>
  <si>
    <t>CHEMICAL &amp; BIOMEDICAL ENGNRNG</t>
  </si>
  <si>
    <t>CHEMISTRY</t>
  </si>
  <si>
    <t>CIVIL &amp; ENVIRONMENTAL ENGR</t>
  </si>
  <si>
    <t>CLINICAL RESEARCH</t>
  </si>
  <si>
    <t>COALITION FOR SCIENCE LITERACY</t>
  </si>
  <si>
    <t>COLL OF PHARMACY STD'T AFFAIRS</t>
  </si>
  <si>
    <t>COLLEGE COUNCILS</t>
  </si>
  <si>
    <t>COLLEGE OF MED FACULTY AFFAIRS</t>
  </si>
  <si>
    <t>COLLEGE OF MED STUDENT AFFAIRS</t>
  </si>
  <si>
    <t>COLLEGE REACH OUT PROGRAM</t>
  </si>
  <si>
    <t>COM COMTY &amp; GLOBAL ENGAGEMNT</t>
  </si>
  <si>
    <t>COM DEVELOPMENT OFFICE</t>
  </si>
  <si>
    <t>COM DIABETES CENTER</t>
  </si>
  <si>
    <t>COM GRAD AFFAIRS PHD PRGM</t>
  </si>
  <si>
    <t>COMMUNICATION</t>
  </si>
  <si>
    <t>COMMUNICATIONS AND MARKETING</t>
  </si>
  <si>
    <t>COMPUTER SCIENCE ENGINEERING</t>
  </si>
  <si>
    <t>COPH ACAD AND STUDENT AFFAIRS</t>
  </si>
  <si>
    <t>COPH FACILITIES</t>
  </si>
  <si>
    <t>COPH GENETIC COUNSELING</t>
  </si>
  <si>
    <t>COPH LABORATORY SUPPORT</t>
  </si>
  <si>
    <t>COPH MHA PROGRAM</t>
  </si>
  <si>
    <t>COPH OFFICE OF ENGAGEMENT</t>
  </si>
  <si>
    <t>COPH OFFICE OF RESEARCH</t>
  </si>
  <si>
    <t>COPH OFFICE OF THE DEAN</t>
  </si>
  <si>
    <t>COPH OSHA EDUCATION CENTER</t>
  </si>
  <si>
    <t>COPH SUNSHINE ERC</t>
  </si>
  <si>
    <t>COTA ACADEMIC AFFAIRS</t>
  </si>
  <si>
    <t>COTA FL CTR COMMUNITY DESIGN</t>
  </si>
  <si>
    <t>COTA MARCHING BAND</t>
  </si>
  <si>
    <t>COTA MARKETING</t>
  </si>
  <si>
    <t>COTA PRODUCTION</t>
  </si>
  <si>
    <t>COTA SCHOOL OF ARCHITECTURE</t>
  </si>
  <si>
    <t>COTA SCHOOL OF MUSIC</t>
  </si>
  <si>
    <t>COTA SCHOOL OF THEATRE</t>
  </si>
  <si>
    <t>COTA USF ART MUSEUM</t>
  </si>
  <si>
    <t>COUNSELING CENTER</t>
  </si>
  <si>
    <t>CRIMINOLOGY</t>
  </si>
  <si>
    <t>CRNA</t>
  </si>
  <si>
    <t>CTR FOR HEARING &amp; SPEECH RSRCH</t>
  </si>
  <si>
    <t>CTR FOR LEADERSHIP &amp; PHP</t>
  </si>
  <si>
    <t>CTR FOR RESEVALASSMNT&amp;MEASRE</t>
  </si>
  <si>
    <t>CTR FOR STUDENT INVOLVEMENT</t>
  </si>
  <si>
    <t>CTR FOR URBAN TRANSPORTATION</t>
  </si>
  <si>
    <t>CTR IMPR TEACH AND RSRCH STEM</t>
  </si>
  <si>
    <t>DAVID C ANCHIN CENTER</t>
  </si>
  <si>
    <t>DEANS OFFICE</t>
  </si>
  <si>
    <t>DEPARTMENT OF PATHOLOGY</t>
  </si>
  <si>
    <t>DEPARTMENT OF SURGERY</t>
  </si>
  <si>
    <t>DEPT CHILD AND FAMILY STUDIES</t>
  </si>
  <si>
    <t>DEPT OF ANATOMY LAB</t>
  </si>
  <si>
    <t>DEPT OF CARDIOVASCULAR SCIENCE</t>
  </si>
  <si>
    <t>DEPT OF NEUROLOGY</t>
  </si>
  <si>
    <t>DEPT OF OB/GYN</t>
  </si>
  <si>
    <t>DEPT OF OPHTHALMOLOGY</t>
  </si>
  <si>
    <t>DEPT OF ORTHOPEDIC SURGERY</t>
  </si>
  <si>
    <t>DERMATOLOGY</t>
  </si>
  <si>
    <t>DESIGN AND CONSTRUCTION</t>
  </si>
  <si>
    <t>EDUCATIONAL AND PSYCHOLOGICAL</t>
  </si>
  <si>
    <t>EDUCATIONAL LAB</t>
  </si>
  <si>
    <t>EMERGENCY MANAGEMENT</t>
  </si>
  <si>
    <t>ENGINEER FACILITIES &amp; SAFETY</t>
  </si>
  <si>
    <t>ENGINEERING I-4 CORRIDOR</t>
  </si>
  <si>
    <t>ENGLISH</t>
  </si>
  <si>
    <t>ENGR COMMUNICATIONS &amp; MARKETNG</t>
  </si>
  <si>
    <t>ENGR RESOURCE MANAGEMENT</t>
  </si>
  <si>
    <t>ENVIRONMENTAL HEALTH &amp; SAFETY</t>
  </si>
  <si>
    <t>EQUIPMENT ROOM</t>
  </si>
  <si>
    <t>EXPERIENTAL EDUCATIONS</t>
  </si>
  <si>
    <t>EXPERIENTIAL LEARNING&amp;SIM_ELS</t>
  </si>
  <si>
    <t>FL INSTITUTE OF GOVERNMENT</t>
  </si>
  <si>
    <t>FLA CTR FOR INSTR COMPUTING</t>
  </si>
  <si>
    <t>FLORIDA INST OF OCEANOGRAPHY</t>
  </si>
  <si>
    <t>FM ADMINISTRATION</t>
  </si>
  <si>
    <t>FOOTBALL</t>
  </si>
  <si>
    <t>GEOSCIENCES</t>
  </si>
  <si>
    <t>GRADUATE STUDIES</t>
  </si>
  <si>
    <t>GRANTS RESEARCH PROPOSALS</t>
  </si>
  <si>
    <t>HEALTH AVP ADMIN AFFAIRS</t>
  </si>
  <si>
    <t>HEART INST - CARDIOLOGY</t>
  </si>
  <si>
    <t>HEART INST - SURGERY</t>
  </si>
  <si>
    <t>HONORS COLLEGE</t>
  </si>
  <si>
    <t>HSC DEVELOPMENT&amp;ALUMNI AFFAIRS</t>
  </si>
  <si>
    <t>HSC PUBLIC AFFAIRS</t>
  </si>
  <si>
    <t>HSC SHARED STUDENT SERVICES</t>
  </si>
  <si>
    <t>HUMAN RESOURCES</t>
  </si>
  <si>
    <t>HUMANITIES INSTITUTE</t>
  </si>
  <si>
    <t>ICA BOX OFFICE</t>
  </si>
  <si>
    <t>ICA MARKETING &amp; PROMOTIONS</t>
  </si>
  <si>
    <t>ICA SPORTS MEDICINE</t>
  </si>
  <si>
    <t>INDUSTRIAL &amp; MGMT SYSTEMS</t>
  </si>
  <si>
    <t>INED MARKETING</t>
  </si>
  <si>
    <t>INED MULTIMEDIA INNOVATN TEAM</t>
  </si>
  <si>
    <t>INED ONLINE COURSE DEVELOPMENT</t>
  </si>
  <si>
    <t>INED OSHER LIFELONG LEARN INST</t>
  </si>
  <si>
    <t>INST ADV STUDY CULTURE AND ENV</t>
  </si>
  <si>
    <t>INST OF APPLIED ENGINEERING</t>
  </si>
  <si>
    <t>IT - FINANCIAL MANAGEMENT</t>
  </si>
  <si>
    <t>KEY SHOP</t>
  </si>
  <si>
    <t>LANG LIT EDD EXCEP ED PE</t>
  </si>
  <si>
    <t>LAWTON &amp; RHEA CHILES CENTER</t>
  </si>
  <si>
    <t>LEADERSHIP &amp; CIVIC ENGAGEMENT</t>
  </si>
  <si>
    <t>LOGISTICS AND SOURCING</t>
  </si>
  <si>
    <t>LP SCHOOL OF ACCOUNTANCY</t>
  </si>
  <si>
    <t>MASS COMMUNICATIONS</t>
  </si>
  <si>
    <t>MCOM CURRICULAR AFFAIRS</t>
  </si>
  <si>
    <t>MCOM DME DEPT OF MEDICAL EDU</t>
  </si>
  <si>
    <t>MCOM MEDICAL ENGINEERING</t>
  </si>
  <si>
    <t>MEN'S BASKETBALL</t>
  </si>
  <si>
    <t>MEN'S GOLF</t>
  </si>
  <si>
    <t>MEN'S SOCCER</t>
  </si>
  <si>
    <t>MEN'S TENNIS</t>
  </si>
  <si>
    <t>MHLP - PDC (PROF DEV CENTER)</t>
  </si>
  <si>
    <t>MOLECULAR PHARM &amp; PHYS REBATE</t>
  </si>
  <si>
    <t>NCAA PROGRAMMING</t>
  </si>
  <si>
    <t>NETWORK</t>
  </si>
  <si>
    <t>NEUROSCIENCES CTR FOR AGING</t>
  </si>
  <si>
    <t>NEW STUDENT CONNECTIONS</t>
  </si>
  <si>
    <t>NSI - MOLE PHARM PHYS</t>
  </si>
  <si>
    <t>OFFICE OF DECISION SUPPORT</t>
  </si>
  <si>
    <t>OFFICE OF VETERAN SUCCESS</t>
  </si>
  <si>
    <t>PATEL COLL OF GLOBAL SUSTAIN</t>
  </si>
  <si>
    <t>PERSONALIZED MED &amp; GENOMICS</t>
  </si>
  <si>
    <t>PH INTERDISCPLINARY RES AND ED</t>
  </si>
  <si>
    <t>PHYSICAL THERAPY</t>
  </si>
  <si>
    <t>PHYSICIAN'S ASSISTANT DEPT</t>
  </si>
  <si>
    <t>PLANNING</t>
  </si>
  <si>
    <t>PRESCHOOL CREATIVE LEARNING</t>
  </si>
  <si>
    <t>PSYCHOLOGY</t>
  </si>
  <si>
    <t>REGISTRAR'S OFFICE</t>
  </si>
  <si>
    <t>REHABILITATION COUNSELING</t>
  </si>
  <si>
    <t>RELIGIOUS STUDIES</t>
  </si>
  <si>
    <t>RESEARCH &amp; SCHOLARSHIP</t>
  </si>
  <si>
    <t>RESEARCH ENTERPRISE</t>
  </si>
  <si>
    <t>RESEARCH FOUNDATION</t>
  </si>
  <si>
    <t>RESEARCH FUNDED</t>
  </si>
  <si>
    <t>RESIDENTIAL EDUCATION</t>
  </si>
  <si>
    <t>SAILING</t>
  </si>
  <si>
    <t>SAR ACADEMIC SUPPORT</t>
  </si>
  <si>
    <t>SAR BEHAV AND COMM SCI DEAN</t>
  </si>
  <si>
    <t>SAR BOOKSTORE</t>
  </si>
  <si>
    <t>SAR BUSINESS ADM - DEAN OFFICE</t>
  </si>
  <si>
    <t>SAR COE DEANS OFFICE</t>
  </si>
  <si>
    <t>SAR FACILITIES PLANNING &amp; MGMT</t>
  </si>
  <si>
    <t>SAR GLOBAL ENGAGEMENT</t>
  </si>
  <si>
    <t>SAR INSTITUTIONAL RESEARCH</t>
  </si>
  <si>
    <t>SAR MARKETING</t>
  </si>
  <si>
    <t>SAR PUBLIC SAFETY</t>
  </si>
  <si>
    <t>SAR SCIENCE AND MATH DEAN</t>
  </si>
  <si>
    <t>SCH OF INTDISC GLOBAL STUDIES</t>
  </si>
  <si>
    <t>SCHOOL OF AGING STUDIES</t>
  </si>
  <si>
    <t>SCHOOL OF INFORMATION</t>
  </si>
  <si>
    <t>SCHOOL OF RECORD</t>
  </si>
  <si>
    <t>SG STUDENT ORGANIZATIONS</t>
  </si>
  <si>
    <t>SMALL BUSINESS DEVELOP CENTER</t>
  </si>
  <si>
    <t>SOCIAL WORK</t>
  </si>
  <si>
    <t>SOCIOLOGY</t>
  </si>
  <si>
    <t>SOFTBALL</t>
  </si>
  <si>
    <t>SPORTS INFORMATION</t>
  </si>
  <si>
    <t>SR. VP - BUSINESS AND FINANCE</t>
  </si>
  <si>
    <t>STP ACADEMIC SUCCESS CENTER</t>
  </si>
  <si>
    <t>STP ADMINISTRATION &amp; FINANCE</t>
  </si>
  <si>
    <t>STP ARTS AND SCIENCES - DEAN</t>
  </si>
  <si>
    <t>STP BIOLOGY</t>
  </si>
  <si>
    <t>STP CAMPUS COMPUTING</t>
  </si>
  <si>
    <t>STP CHILDHOOD/LANG ARTS/READIN</t>
  </si>
  <si>
    <t>STP COMPASS</t>
  </si>
  <si>
    <t>STP COUNSELING CENTER</t>
  </si>
  <si>
    <t>STP ENROLLMENT MANAGEMENT</t>
  </si>
  <si>
    <t>STP ENVIRONMENTAL SCIENCE PROG</t>
  </si>
  <si>
    <t>STP FAMILY STUDIES CENTER</t>
  </si>
  <si>
    <t>STP GLOBAL INITIATIVES</t>
  </si>
  <si>
    <t>STP GROUNDS</t>
  </si>
  <si>
    <t>STP HONORS PROGRAM</t>
  </si>
  <si>
    <t>STP HUMAN RESOURCES</t>
  </si>
  <si>
    <t>STP INFANT FAM MENTAL HLTH CTR</t>
  </si>
  <si>
    <t>STP MAINTENANCE</t>
  </si>
  <si>
    <t>STP PROSPECTIVE STUD OUTREACH</t>
  </si>
  <si>
    <t>STP PSYCHOLOGY</t>
  </si>
  <si>
    <t>STP PUBLIC SAFETY</t>
  </si>
  <si>
    <t>STP REGIONAL CHANCELLOR</t>
  </si>
  <si>
    <t>STP SPECIAL EDUCATION</t>
  </si>
  <si>
    <t>STP STUDENT AFFAIRS ADMIN</t>
  </si>
  <si>
    <t>STP STUDENT CAREER SERVICES</t>
  </si>
  <si>
    <t>STP UTILITIES</t>
  </si>
  <si>
    <t>STP VISUAL ARTS/GRAPHIC DESIGN</t>
  </si>
  <si>
    <t>STRENGTH &amp; CONDITIONING</t>
  </si>
  <si>
    <t>STUDENT PUBLICATIONS</t>
  </si>
  <si>
    <t>STUDENT SUCCESS</t>
  </si>
  <si>
    <t>STUDENT SUPPORT SERVICES</t>
  </si>
  <si>
    <t>SUNCOAST GERONTOLOGY</t>
  </si>
  <si>
    <t>TAMPA WIDE COSTS</t>
  </si>
  <si>
    <t>TURF MAINTENANCE</t>
  </si>
  <si>
    <t>UCO PURCHASING SERVICES</t>
  </si>
  <si>
    <t>UNDERGRADUATE ADVISING</t>
  </si>
  <si>
    <t>UNDERGRADUATE STUDIES</t>
  </si>
  <si>
    <t>UNIV LIB DEANS OFFICE</t>
  </si>
  <si>
    <t>UNIV LIB RESOURCES</t>
  </si>
  <si>
    <t>UNIVERSITY BOARD OF TRUSTEES</t>
  </si>
  <si>
    <t>UPWARD BOUND</t>
  </si>
  <si>
    <t>USF GENOMICS</t>
  </si>
  <si>
    <t>USF WORLD</t>
  </si>
  <si>
    <t>USFRI TECHNOLOGY INCUBATOR</t>
  </si>
  <si>
    <t>VEHICLE</t>
  </si>
  <si>
    <t>VOICE AND TELEPHONE</t>
  </si>
  <si>
    <t>VP RESEARCH</t>
  </si>
  <si>
    <t>WOMEN'S BASKETBALL</t>
  </si>
  <si>
    <t>WOMEN'S GOLF</t>
  </si>
  <si>
    <t>WOMEN'S SOCCER</t>
  </si>
  <si>
    <t>WOMEN'S TENNIS</t>
  </si>
  <si>
    <t>WOMEN'S TRACK/CROSS COUNTRY</t>
  </si>
  <si>
    <t>WOMEN'S VOLLEYBALL</t>
  </si>
  <si>
    <t>WORLD LANGUAGES</t>
  </si>
  <si>
    <t>WSMR-FM</t>
  </si>
  <si>
    <t>WUSF-FM</t>
  </si>
  <si>
    <t>WUSF-TV</t>
  </si>
  <si>
    <t>Please Note:</t>
  </si>
  <si>
    <t>AP Spend by Department and PCard Spend by Department are shown in separate tabs in this report only. All future reports will show this supporting data in one tab by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</si>
</sst>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m/d/yy;@"/>
    <numFmt numFmtId="166" formatCode="_(* #,##0_);_(* \(#,##0\);_(* &quot;-&quot;??_);_(@_)"/>
    <numFmt numFmtId="167" formatCode="\$#,##0.00"/>
    <numFmt numFmtId="168" formatCode="0.000%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2"/>
      <color theme="1"/>
      <name val="Cambria"/>
      <family val="2"/>
      <scheme val="maj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7F7F7F"/>
      <name val="Arial"/>
      <family val="2"/>
    </font>
    <font>
      <i/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F12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13">
    <xf numFmtId="0" fontId="0" fillId="0" borderId="0" xfId="0"/>
    <xf numFmtId="0" fontId="0" fillId="0" borderId="2" xfId="0" applyBorder="1"/>
    <xf numFmtId="0" fontId="1" fillId="0" borderId="6" xfId="0" applyFont="1" applyBorder="1"/>
    <xf numFmtId="0" fontId="1" fillId="2" borderId="2" xfId="0" applyFont="1" applyFill="1" applyBorder="1"/>
    <xf numFmtId="0" fontId="1" fillId="3" borderId="2" xfId="0" applyFont="1" applyFill="1" applyBorder="1"/>
    <xf numFmtId="0" fontId="0" fillId="3" borderId="5" xfId="0" applyFont="1" applyFill="1" applyBorder="1"/>
    <xf numFmtId="0" fontId="1" fillId="3" borderId="8" xfId="0" applyFont="1" applyFill="1" applyBorder="1"/>
    <xf numFmtId="0" fontId="3" fillId="5" borderId="14" xfId="0" applyFont="1" applyFill="1" applyBorder="1"/>
    <xf numFmtId="0" fontId="3" fillId="5" borderId="12" xfId="0" applyFont="1" applyFill="1" applyBorder="1"/>
    <xf numFmtId="0" fontId="1" fillId="3" borderId="0" xfId="0" applyFont="1" applyFill="1" applyBorder="1"/>
    <xf numFmtId="0" fontId="1" fillId="3" borderId="12" xfId="0" applyFont="1" applyFill="1" applyBorder="1"/>
    <xf numFmtId="0" fontId="2" fillId="3" borderId="8" xfId="0" applyFont="1" applyFill="1" applyBorder="1"/>
    <xf numFmtId="0" fontId="1" fillId="3" borderId="9" xfId="0" applyFont="1" applyFill="1" applyBorder="1"/>
    <xf numFmtId="0" fontId="0" fillId="0" borderId="0" xfId="0" applyFont="1"/>
    <xf numFmtId="0" fontId="0" fillId="4" borderId="1" xfId="0" applyFont="1" applyFill="1" applyBorder="1"/>
    <xf numFmtId="0" fontId="0" fillId="3" borderId="4" xfId="0" applyFont="1" applyFill="1" applyBorder="1"/>
    <xf numFmtId="0" fontId="0" fillId="3" borderId="13" xfId="0" applyFont="1" applyFill="1" applyBorder="1"/>
    <xf numFmtId="0" fontId="0" fillId="3" borderId="10" xfId="0" applyFont="1" applyFill="1" applyBorder="1"/>
    <xf numFmtId="0" fontId="0" fillId="3" borderId="14" xfId="0" applyFont="1" applyFill="1" applyBorder="1"/>
    <xf numFmtId="0" fontId="0" fillId="3" borderId="12" xfId="0" applyFont="1" applyFill="1" applyBorder="1"/>
    <xf numFmtId="0" fontId="0" fillId="5" borderId="13" xfId="0" applyFont="1" applyFill="1" applyBorder="1"/>
    <xf numFmtId="0" fontId="0" fillId="4" borderId="6" xfId="0" applyFont="1" applyFill="1" applyBorder="1"/>
    <xf numFmtId="0" fontId="0" fillId="3" borderId="3" xfId="0" applyFont="1" applyFill="1" applyBorder="1"/>
    <xf numFmtId="0" fontId="0" fillId="3" borderId="1" xfId="0" applyFont="1" applyFill="1" applyBorder="1"/>
    <xf numFmtId="0" fontId="4" fillId="0" borderId="2" xfId="0" applyFont="1" applyBorder="1"/>
    <xf numFmtId="164" fontId="0" fillId="0" borderId="1" xfId="0" applyNumberFormat="1" applyFont="1" applyBorder="1"/>
    <xf numFmtId="0" fontId="0" fillId="0" borderId="0" xfId="0" applyFont="1" applyFill="1"/>
    <xf numFmtId="0" fontId="0" fillId="4" borderId="2" xfId="0" applyFont="1" applyFill="1" applyBorder="1"/>
    <xf numFmtId="0" fontId="2" fillId="3" borderId="1" xfId="0" applyFont="1" applyFill="1" applyBorder="1"/>
    <xf numFmtId="0" fontId="0" fillId="4" borderId="11" xfId="0" applyFont="1" applyFill="1" applyBorder="1"/>
    <xf numFmtId="0" fontId="0" fillId="4" borderId="12" xfId="0" applyFont="1" applyFill="1" applyBorder="1"/>
    <xf numFmtId="0" fontId="2" fillId="3" borderId="6" xfId="0" applyFont="1" applyFill="1" applyBorder="1"/>
    <xf numFmtId="0" fontId="1" fillId="6" borderId="2" xfId="0" applyFont="1" applyFill="1" applyBorder="1"/>
    <xf numFmtId="0" fontId="1" fillId="0" borderId="2" xfId="0" applyFont="1" applyFill="1" applyBorder="1"/>
    <xf numFmtId="164" fontId="0" fillId="0" borderId="1" xfId="0" applyNumberFormat="1" applyFont="1" applyFill="1" applyBorder="1"/>
    <xf numFmtId="0" fontId="0" fillId="0" borderId="1" xfId="0" applyFont="1" applyFill="1" applyBorder="1"/>
    <xf numFmtId="9" fontId="0" fillId="0" borderId="1" xfId="1" applyFont="1" applyBorder="1"/>
    <xf numFmtId="43" fontId="0" fillId="2" borderId="3" xfId="0" applyNumberFormat="1" applyFont="1" applyFill="1" applyBorder="1"/>
    <xf numFmtId="43" fontId="0" fillId="6" borderId="3" xfId="0" applyNumberFormat="1" applyFont="1" applyFill="1" applyBorder="1"/>
    <xf numFmtId="0" fontId="0" fillId="5" borderId="8" xfId="0" applyFont="1" applyFill="1" applyBorder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7" fillId="0" borderId="0" xfId="0" applyFont="1"/>
    <xf numFmtId="0" fontId="8" fillId="7" borderId="0" xfId="0" applyFont="1" applyFill="1"/>
    <xf numFmtId="0" fontId="7" fillId="9" borderId="0" xfId="0" applyFont="1" applyFill="1"/>
    <xf numFmtId="0" fontId="0" fillId="9" borderId="0" xfId="0" applyFill="1"/>
    <xf numFmtId="0" fontId="0" fillId="2" borderId="3" xfId="0" applyNumberFormat="1" applyFont="1" applyFill="1" applyBorder="1"/>
    <xf numFmtId="43" fontId="0" fillId="0" borderId="0" xfId="0" applyNumberFormat="1"/>
    <xf numFmtId="43" fontId="0" fillId="10" borderId="0" xfId="0" applyNumberFormat="1" applyFill="1"/>
    <xf numFmtId="0" fontId="0" fillId="11" borderId="0" xfId="0" applyFill="1"/>
    <xf numFmtId="0" fontId="1" fillId="0" borderId="0" xfId="0" applyFont="1"/>
    <xf numFmtId="164" fontId="0" fillId="0" borderId="0" xfId="0" applyNumberFormat="1" applyFont="1"/>
    <xf numFmtId="166" fontId="0" fillId="2" borderId="3" xfId="0" applyNumberFormat="1" applyFont="1" applyFill="1" applyBorder="1"/>
    <xf numFmtId="1" fontId="0" fillId="2" borderId="3" xfId="4" applyNumberFormat="1" applyFont="1" applyFill="1" applyBorder="1"/>
    <xf numFmtId="0" fontId="0" fillId="0" borderId="5" xfId="0" applyFont="1" applyFill="1" applyBorder="1"/>
    <xf numFmtId="0" fontId="0" fillId="0" borderId="9" xfId="0" applyNumberFormat="1" applyFont="1" applyFill="1" applyBorder="1"/>
    <xf numFmtId="164" fontId="0" fillId="0" borderId="6" xfId="0" applyNumberFormat="1" applyFont="1" applyFill="1" applyBorder="1"/>
    <xf numFmtId="43" fontId="0" fillId="0" borderId="9" xfId="0" applyNumberFormat="1" applyFont="1" applyFill="1" applyBorder="1"/>
    <xf numFmtId="9" fontId="0" fillId="0" borderId="1" xfId="1" applyFont="1" applyFill="1" applyBorder="1"/>
    <xf numFmtId="1" fontId="0" fillId="6" borderId="3" xfId="0" applyNumberFormat="1" applyFont="1" applyFill="1" applyBorder="1"/>
    <xf numFmtId="0" fontId="0" fillId="0" borderId="3" xfId="0" applyNumberFormat="1" applyFont="1" applyFill="1" applyBorder="1"/>
    <xf numFmtId="43" fontId="0" fillId="0" borderId="3" xfId="0" applyNumberFormat="1" applyFont="1" applyFill="1" applyBorder="1"/>
    <xf numFmtId="44" fontId="0" fillId="0" borderId="0" xfId="4" applyFont="1"/>
    <xf numFmtId="0" fontId="0" fillId="12" borderId="1" xfId="0" applyFont="1" applyFill="1" applyBorder="1"/>
    <xf numFmtId="166" fontId="0" fillId="6" borderId="3" xfId="0" applyNumberFormat="1" applyFont="1" applyFill="1" applyBorder="1"/>
    <xf numFmtId="0" fontId="0" fillId="0" borderId="2" xfId="0" applyFont="1" applyFill="1" applyBorder="1"/>
    <xf numFmtId="9" fontId="0" fillId="0" borderId="0" xfId="1" applyFont="1" applyFill="1" applyBorder="1"/>
    <xf numFmtId="9" fontId="0" fillId="0" borderId="0" xfId="1" applyFont="1" applyBorder="1"/>
    <xf numFmtId="9" fontId="3" fillId="5" borderId="1" xfId="1" applyFont="1" applyFill="1" applyBorder="1" applyAlignment="1">
      <alignment wrapText="1"/>
    </xf>
    <xf numFmtId="44" fontId="0" fillId="0" borderId="0" xfId="0" applyNumberFormat="1" applyFont="1"/>
    <xf numFmtId="44" fontId="0" fillId="3" borderId="10" xfId="0" applyNumberFormat="1" applyFont="1" applyFill="1" applyBorder="1"/>
    <xf numFmtId="44" fontId="0" fillId="3" borderId="12" xfId="0" applyNumberFormat="1" applyFont="1" applyFill="1" applyBorder="1"/>
    <xf numFmtId="44" fontId="3" fillId="5" borderId="12" xfId="0" applyNumberFormat="1" applyFont="1" applyFill="1" applyBorder="1"/>
    <xf numFmtId="44" fontId="1" fillId="0" borderId="1" xfId="4" applyNumberFormat="1" applyFont="1" applyBorder="1"/>
    <xf numFmtId="44" fontId="0" fillId="0" borderId="1" xfId="0" applyNumberFormat="1" applyFont="1" applyBorder="1"/>
    <xf numFmtId="44" fontId="1" fillId="0" borderId="6" xfId="0" applyNumberFormat="1" applyFont="1" applyBorder="1"/>
    <xf numFmtId="44" fontId="0" fillId="0" borderId="1" xfId="0" applyNumberFormat="1" applyFont="1" applyFill="1" applyBorder="1"/>
    <xf numFmtId="44" fontId="0" fillId="0" borderId="6" xfId="0" applyNumberFormat="1" applyFont="1" applyFill="1" applyBorder="1"/>
    <xf numFmtId="44" fontId="0" fillId="3" borderId="10" xfId="4" applyFont="1" applyFill="1" applyBorder="1"/>
    <xf numFmtId="44" fontId="0" fillId="3" borderId="12" xfId="4" applyFont="1" applyFill="1" applyBorder="1"/>
    <xf numFmtId="44" fontId="3" fillId="5" borderId="12" xfId="4" applyFont="1" applyFill="1" applyBorder="1"/>
    <xf numFmtId="44" fontId="1" fillId="0" borderId="1" xfId="4" applyFont="1" applyBorder="1"/>
    <xf numFmtId="44" fontId="11" fillId="0" borderId="0" xfId="4" applyFont="1"/>
    <xf numFmtId="44" fontId="0" fillId="0" borderId="1" xfId="4" applyFont="1" applyBorder="1"/>
    <xf numFmtId="44" fontId="1" fillId="0" borderId="6" xfId="4" applyFont="1" applyBorder="1"/>
    <xf numFmtId="44" fontId="0" fillId="0" borderId="1" xfId="4" applyFont="1" applyFill="1" applyBorder="1"/>
    <xf numFmtId="44" fontId="0" fillId="0" borderId="6" xfId="4" applyFont="1" applyFill="1" applyBorder="1"/>
    <xf numFmtId="44" fontId="0" fillId="0" borderId="3" xfId="4" applyFont="1" applyFill="1" applyBorder="1"/>
    <xf numFmtId="44" fontId="5" fillId="0" borderId="0" xfId="4" applyFont="1"/>
    <xf numFmtId="44" fontId="5" fillId="3" borderId="10" xfId="4" applyFont="1" applyFill="1" applyBorder="1"/>
    <xf numFmtId="44" fontId="5" fillId="3" borderId="12" xfId="4" applyFont="1" applyFill="1" applyBorder="1"/>
    <xf numFmtId="44" fontId="5" fillId="0" borderId="1" xfId="4" applyFont="1" applyBorder="1"/>
    <xf numFmtId="44" fontId="5" fillId="0" borderId="1" xfId="4" applyFont="1" applyFill="1" applyBorder="1"/>
    <xf numFmtId="44" fontId="5" fillId="0" borderId="6" xfId="4" applyFont="1" applyFill="1" applyBorder="1"/>
    <xf numFmtId="44" fontId="5" fillId="0" borderId="3" xfId="4" applyFont="1" applyFill="1" applyBorder="1"/>
    <xf numFmtId="44" fontId="0" fillId="5" borderId="10" xfId="4" applyFont="1" applyFill="1" applyBorder="1"/>
    <xf numFmtId="44" fontId="5" fillId="5" borderId="10" xfId="4" applyFont="1" applyFill="1" applyBorder="1"/>
    <xf numFmtId="44" fontId="0" fillId="0" borderId="0" xfId="4" applyNumberFormat="1" applyFont="1"/>
    <xf numFmtId="44" fontId="3" fillId="5" borderId="12" xfId="4" applyNumberFormat="1" applyFont="1" applyFill="1" applyBorder="1"/>
    <xf numFmtId="44" fontId="1" fillId="0" borderId="6" xfId="4" applyNumberFormat="1" applyFont="1" applyBorder="1"/>
    <xf numFmtId="44" fontId="5" fillId="0" borderId="0" xfId="4" applyNumberFormat="1" applyFont="1"/>
    <xf numFmtId="44" fontId="5" fillId="3" borderId="10" xfId="4" applyNumberFormat="1" applyFont="1" applyFill="1" applyBorder="1"/>
    <xf numFmtId="44" fontId="5" fillId="3" borderId="12" xfId="4" applyNumberFormat="1" applyFont="1" applyFill="1" applyBorder="1"/>
    <xf numFmtId="44" fontId="5" fillId="5" borderId="10" xfId="4" applyNumberFormat="1" applyFont="1" applyFill="1" applyBorder="1"/>
    <xf numFmtId="44" fontId="5" fillId="0" borderId="1" xfId="4" applyNumberFormat="1" applyFont="1" applyBorder="1"/>
    <xf numFmtId="44" fontId="5" fillId="0" borderId="1" xfId="4" applyNumberFormat="1" applyFont="1" applyFill="1" applyBorder="1"/>
    <xf numFmtId="44" fontId="5" fillId="0" borderId="6" xfId="4" applyNumberFormat="1" applyFont="1" applyFill="1" applyBorder="1"/>
    <xf numFmtId="1" fontId="0" fillId="3" borderId="3" xfId="0" applyNumberFormat="1" applyFont="1" applyFill="1" applyBorder="1"/>
    <xf numFmtId="44" fontId="0" fillId="0" borderId="3" xfId="0" applyNumberFormat="1" applyFont="1" applyFill="1" applyBorder="1"/>
    <xf numFmtId="1" fontId="0" fillId="2" borderId="3" xfId="0" applyNumberFormat="1" applyFont="1" applyFill="1" applyBorder="1"/>
    <xf numFmtId="9" fontId="0" fillId="0" borderId="5" xfId="1" applyFont="1" applyBorder="1"/>
    <xf numFmtId="44" fontId="0" fillId="0" borderId="5" xfId="4" applyFont="1" applyBorder="1"/>
    <xf numFmtId="44" fontId="0" fillId="0" borderId="0" xfId="4" applyFont="1" applyFill="1"/>
    <xf numFmtId="44" fontId="5" fillId="0" borderId="6" xfId="4" applyNumberFormat="1" applyFont="1" applyBorder="1"/>
    <xf numFmtId="9" fontId="0" fillId="0" borderId="4" xfId="1" applyFont="1" applyBorder="1"/>
    <xf numFmtId="9" fontId="0" fillId="0" borderId="15" xfId="1" applyFont="1" applyBorder="1"/>
    <xf numFmtId="9" fontId="0" fillId="0" borderId="8" xfId="1" applyFont="1" applyBorder="1"/>
    <xf numFmtId="0" fontId="1" fillId="3" borderId="6" xfId="0" applyFont="1" applyFill="1" applyBorder="1"/>
    <xf numFmtId="44" fontId="1" fillId="0" borderId="1" xfId="4" applyNumberFormat="1" applyFont="1" applyFill="1" applyBorder="1"/>
    <xf numFmtId="44" fontId="0" fillId="0" borderId="0" xfId="0" applyNumberFormat="1" applyFill="1"/>
    <xf numFmtId="44" fontId="5" fillId="0" borderId="3" xfId="4" applyNumberFormat="1" applyFont="1" applyFill="1" applyBorder="1"/>
    <xf numFmtId="44" fontId="0" fillId="0" borderId="0" xfId="4" applyNumberFormat="1" applyFont="1" applyFill="1"/>
    <xf numFmtId="44" fontId="5" fillId="0" borderId="0" xfId="4" applyNumberFormat="1" applyFont="1" applyFill="1"/>
    <xf numFmtId="4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/>
    <xf numFmtId="0" fontId="1" fillId="9" borderId="0" xfId="0" applyFont="1" applyFill="1"/>
    <xf numFmtId="44" fontId="1" fillId="9" borderId="0" xfId="0" applyNumberFormat="1" applyFont="1" applyFill="1"/>
    <xf numFmtId="9" fontId="1" fillId="0" borderId="1" xfId="1" applyFont="1" applyFill="1" applyBorder="1"/>
    <xf numFmtId="0" fontId="14" fillId="3" borderId="1" xfId="0" applyFont="1" applyFill="1" applyBorder="1"/>
    <xf numFmtId="0" fontId="14" fillId="3" borderId="8" xfId="0" applyFont="1" applyFill="1" applyBorder="1"/>
    <xf numFmtId="0" fontId="14" fillId="3" borderId="6" xfId="0" applyFont="1" applyFill="1" applyBorder="1"/>
    <xf numFmtId="9" fontId="5" fillId="0" borderId="1" xfId="1" applyFont="1" applyBorder="1"/>
    <xf numFmtId="9" fontId="5" fillId="0" borderId="0" xfId="1" applyFont="1" applyBorder="1"/>
    <xf numFmtId="9" fontId="16" fillId="5" borderId="1" xfId="1" applyFont="1" applyFill="1" applyBorder="1" applyAlignment="1">
      <alignment wrapText="1"/>
    </xf>
    <xf numFmtId="9" fontId="5" fillId="0" borderId="1" xfId="1" applyFont="1" applyBorder="1" applyAlignment="1">
      <alignment wrapText="1"/>
    </xf>
    <xf numFmtId="9" fontId="5" fillId="0" borderId="8" xfId="1" applyFont="1" applyBorder="1" applyAlignment="1">
      <alignment wrapText="1"/>
    </xf>
    <xf numFmtId="9" fontId="5" fillId="0" borderId="1" xfId="1" applyFont="1" applyFill="1" applyBorder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3" fontId="0" fillId="0" borderId="0" xfId="3" applyFont="1" applyAlignment="1">
      <alignment horizontal="center"/>
    </xf>
    <xf numFmtId="4" fontId="0" fillId="0" borderId="0" xfId="0" applyNumberFormat="1" applyAlignment="1">
      <alignment horizontal="center"/>
    </xf>
    <xf numFmtId="44" fontId="1" fillId="0" borderId="0" xfId="0" applyNumberFormat="1" applyFont="1"/>
    <xf numFmtId="0" fontId="13" fillId="12" borderId="0" xfId="0" applyFont="1" applyFill="1"/>
    <xf numFmtId="44" fontId="13" fillId="12" borderId="0" xfId="0" applyNumberFormat="1" applyFont="1" applyFill="1" applyAlignment="1">
      <alignment horizontal="center"/>
    </xf>
    <xf numFmtId="44" fontId="13" fillId="12" borderId="0" xfId="0" applyNumberFormat="1" applyFont="1" applyFill="1"/>
    <xf numFmtId="44" fontId="0" fillId="0" borderId="6" xfId="4" applyNumberFormat="1" applyFont="1" applyFill="1" applyBorder="1"/>
    <xf numFmtId="0" fontId="0" fillId="4" borderId="1" xfId="0" applyFill="1" applyBorder="1"/>
    <xf numFmtId="0" fontId="0" fillId="5" borderId="8" xfId="0" applyFill="1" applyBorder="1"/>
    <xf numFmtId="0" fontId="0" fillId="3" borderId="4" xfId="0" applyFill="1" applyBorder="1"/>
    <xf numFmtId="0" fontId="0" fillId="3" borderId="13" xfId="0" applyFill="1" applyBorder="1"/>
    <xf numFmtId="0" fontId="0" fillId="3" borderId="10" xfId="0" applyFill="1" applyBorder="1"/>
    <xf numFmtId="0" fontId="0" fillId="4" borderId="11" xfId="0" applyFill="1" applyBorder="1"/>
    <xf numFmtId="0" fontId="0" fillId="5" borderId="5" xfId="0" applyFill="1" applyBorder="1"/>
    <xf numFmtId="0" fontId="0" fillId="3" borderId="14" xfId="0" applyFill="1" applyBorder="1"/>
    <xf numFmtId="0" fontId="0" fillId="3" borderId="12" xfId="0" applyFill="1" applyBorder="1"/>
    <xf numFmtId="0" fontId="0" fillId="4" borderId="12" xfId="0" applyFill="1" applyBorder="1"/>
    <xf numFmtId="0" fontId="0" fillId="0" borderId="5" xfId="0" applyBorder="1"/>
    <xf numFmtId="0" fontId="0" fillId="3" borderId="5" xfId="0" applyFill="1" applyBorder="1"/>
    <xf numFmtId="0" fontId="0" fillId="5" borderId="13" xfId="0" applyFill="1" applyBorder="1"/>
    <xf numFmtId="0" fontId="1" fillId="3" borderId="0" xfId="0" applyFont="1" applyFill="1"/>
    <xf numFmtId="0" fontId="0" fillId="4" borderId="6" xfId="0" applyFill="1" applyBorder="1"/>
    <xf numFmtId="0" fontId="0" fillId="5" borderId="6" xfId="0" applyFill="1" applyBorder="1"/>
    <xf numFmtId="44" fontId="5" fillId="0" borderId="6" xfId="4" applyFont="1" applyBorder="1"/>
    <xf numFmtId="0" fontId="0" fillId="0" borderId="1" xfId="0" applyBorder="1"/>
    <xf numFmtId="1" fontId="0" fillId="3" borderId="3" xfId="0" applyNumberFormat="1" applyFill="1" applyBorder="1"/>
    <xf numFmtId="44" fontId="0" fillId="0" borderId="3" xfId="0" applyNumberFormat="1" applyBorder="1"/>
    <xf numFmtId="0" fontId="0" fillId="2" borderId="3" xfId="0" applyFill="1" applyBorder="1"/>
    <xf numFmtId="1" fontId="0" fillId="2" borderId="3" xfId="0" applyNumberFormat="1" applyFill="1" applyBorder="1"/>
    <xf numFmtId="0" fontId="0" fillId="3" borderId="3" xfId="0" applyFill="1" applyBorder="1"/>
    <xf numFmtId="44" fontId="5" fillId="0" borderId="0" xfId="4" applyFont="1" applyBorder="1"/>
    <xf numFmtId="0" fontId="0" fillId="4" borderId="2" xfId="0" applyFill="1" applyBorder="1"/>
    <xf numFmtId="166" fontId="0" fillId="2" borderId="3" xfId="0" applyNumberFormat="1" applyFill="1" applyBorder="1"/>
    <xf numFmtId="43" fontId="0" fillId="2" borderId="3" xfId="0" applyNumberFormat="1" applyFill="1" applyBorder="1"/>
    <xf numFmtId="164" fontId="0" fillId="0" borderId="1" xfId="0" applyNumberFormat="1" applyBorder="1"/>
    <xf numFmtId="0" fontId="1" fillId="0" borderId="2" xfId="0" applyFont="1" applyBorder="1"/>
    <xf numFmtId="0" fontId="0" fillId="0" borderId="3" xfId="0" applyBorder="1"/>
    <xf numFmtId="1" fontId="0" fillId="6" borderId="3" xfId="0" applyNumberFormat="1" applyFill="1" applyBorder="1"/>
    <xf numFmtId="166" fontId="0" fillId="6" borderId="3" xfId="0" applyNumberFormat="1" applyFill="1" applyBorder="1"/>
    <xf numFmtId="43" fontId="0" fillId="6" borderId="3" xfId="0" applyNumberFormat="1" applyFill="1" applyBorder="1"/>
    <xf numFmtId="1" fontId="0" fillId="3" borderId="5" xfId="0" applyNumberFormat="1" applyFont="1" applyFill="1" applyBorder="1"/>
    <xf numFmtId="0" fontId="1" fillId="13" borderId="16" xfId="0" applyFont="1" applyFill="1" applyBorder="1"/>
    <xf numFmtId="44" fontId="1" fillId="13" borderId="16" xfId="0" applyNumberFormat="1" applyFont="1" applyFill="1" applyBorder="1"/>
    <xf numFmtId="0" fontId="0" fillId="0" borderId="17" xfId="0" applyBorder="1" applyAlignment="1">
      <alignment horizontal="left" indent="1"/>
    </xf>
    <xf numFmtId="44" fontId="1" fillId="9" borderId="17" xfId="0" applyNumberFormat="1" applyFont="1" applyFill="1" applyBorder="1"/>
    <xf numFmtId="44" fontId="0" fillId="5" borderId="0" xfId="4" applyFont="1" applyFill="1" applyBorder="1"/>
    <xf numFmtId="168" fontId="5" fillId="0" borderId="1" xfId="1" applyNumberFormat="1" applyFont="1" applyBorder="1"/>
    <xf numFmtId="4" fontId="0" fillId="0" borderId="0" xfId="0" applyNumberFormat="1"/>
    <xf numFmtId="44" fontId="1" fillId="0" borderId="1" xfId="4" applyFont="1" applyFill="1" applyBorder="1"/>
    <xf numFmtId="44" fontId="0" fillId="9" borderId="0" xfId="0" applyNumberFormat="1" applyFill="1"/>
    <xf numFmtId="44" fontId="1" fillId="0" borderId="0" xfId="4" applyFont="1"/>
    <xf numFmtId="0" fontId="1" fillId="0" borderId="18" xfId="0" applyFont="1" applyBorder="1"/>
    <xf numFmtId="0" fontId="1" fillId="0" borderId="19" xfId="0" applyFont="1" applyBorder="1"/>
    <xf numFmtId="44" fontId="13" fillId="12" borderId="0" xfId="4" applyFont="1" applyFill="1"/>
    <xf numFmtId="0" fontId="6" fillId="7" borderId="0" xfId="0" applyFont="1" applyFill="1" applyAlignment="1">
      <alignment horizontal="center"/>
    </xf>
    <xf numFmtId="0" fontId="9" fillId="8" borderId="0" xfId="0" applyFont="1" applyFill="1"/>
    <xf numFmtId="165" fontId="10" fillId="8" borderId="0" xfId="0" applyNumberFormat="1" applyFont="1" applyFill="1" applyAlignment="1" applyProtection="1">
      <alignment horizontal="left"/>
      <protection locked="0"/>
    </xf>
    <xf numFmtId="0" fontId="2" fillId="3" borderId="1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5" fillId="5" borderId="8" xfId="0" applyFont="1" applyFill="1" applyBorder="1" applyAlignment="1">
      <alignment horizontal="center" wrapText="1"/>
    </xf>
    <xf numFmtId="0" fontId="15" fillId="5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0" fillId="8" borderId="0" xfId="0" applyFont="1" applyFill="1" applyProtection="1">
      <protection locked="0"/>
    </xf>
    <xf numFmtId="0" fontId="11" fillId="8" borderId="0" xfId="2" applyFill="1" applyProtection="1">
      <protection locked="0"/>
    </xf>
    <xf numFmtId="0" fontId="12" fillId="5" borderId="8" xfId="0" applyFont="1" applyFill="1" applyBorder="1" applyAlignment="1">
      <alignment horizontal="center" wrapText="1"/>
    </xf>
    <xf numFmtId="0" fontId="12" fillId="5" borderId="6" xfId="0" applyFont="1" applyFill="1" applyBorder="1" applyAlignment="1">
      <alignment horizont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</cellXfs>
  <cellStyles count="5">
    <cellStyle name="Comma" xfId="3" builtinId="3"/>
    <cellStyle name="Currency" xfId="4" builtinId="4"/>
    <cellStyle name="Hyperlink" xfId="2" builtinId="8"/>
    <cellStyle name="Normal" xfId="0" builtinId="0"/>
    <cellStyle name="Percent" xfId="1" builtinId="5"/>
  </cellStyles>
  <dxfs count="4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</font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font>
        <b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theme="8" tint="0.59996337778862885"/>
        </patternFill>
      </fill>
    </dxf>
  </dxfs>
  <tableStyles count="0" defaultTableStyle="TableStyleMedium9" defaultPivotStyle="PivotStyleLight16"/>
  <colors>
    <mruColors>
      <color rgb="FFECF12F"/>
      <color rgb="FFF4F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Summary</a:t>
            </a:r>
            <a:r>
              <a:rPr lang="en-US" baseline="0"/>
              <a:t> by Dept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'AP Spend by DEPT'!$E$1</c:f>
              <c:strCache>
                <c:ptCount val="1"/>
                <c:pt idx="0">
                  <c:v>October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'AP Spend by DEPT'!$A$2:$A$34</c:f>
              <c:strCache>
                <c:ptCount val="33"/>
                <c:pt idx="0">
                  <c:v>ADMISSIONS</c:v>
                </c:pt>
                <c:pt idx="1">
                  <c:v>AIX ENGINEERING</c:v>
                </c:pt>
                <c:pt idx="2">
                  <c:v>ARTS AND SCIENCES - DEAN</c:v>
                </c:pt>
                <c:pt idx="3">
                  <c:v>ATHLETIC DISTRICT FACILITIES</c:v>
                </c:pt>
                <c:pt idx="4">
                  <c:v>ATHLETIC FACILITY</c:v>
                </c:pt>
                <c:pt idx="5">
                  <c:v>AUXILIARY ADMINISTRATION</c:v>
                </c:pt>
                <c:pt idx="6">
                  <c:v>BIO BEHAVIORAL LABORATORY</c:v>
                </c:pt>
                <c:pt idx="7">
                  <c:v>BOOKSTORE</c:v>
                </c:pt>
                <c:pt idx="8">
                  <c:v>BUSINESS ADMIN - DEAN'S OFFICE</c:v>
                </c:pt>
                <c:pt idx="9">
                  <c:v>CAMPUS RECREATION</c:v>
                </c:pt>
                <c:pt idx="10">
                  <c:v>CASDO FACILITIES</c:v>
                </c:pt>
                <c:pt idx="11">
                  <c:v>CBCS DEAN'S OFFICE</c:v>
                </c:pt>
                <c:pt idx="12">
                  <c:v>CENTRAL ADMINISTRATIVE</c:v>
                </c:pt>
                <c:pt idx="13">
                  <c:v>CLASSROOM AND AV ENGINEERING</c:v>
                </c:pt>
                <c:pt idx="14">
                  <c:v>COE DEAN'S OFFICE</c:v>
                </c:pt>
                <c:pt idx="15">
                  <c:v>COLLEGE OF ENGINEERING</c:v>
                </c:pt>
                <c:pt idx="16">
                  <c:v>COLLEGE OF MED DEAN'S OFFICE</c:v>
                </c:pt>
                <c:pt idx="17">
                  <c:v>COLLEGE OF NURSING</c:v>
                </c:pt>
                <c:pt idx="18">
                  <c:v>COLLEGE OF PHARMACY DEAN'S OFF</c:v>
                </c:pt>
                <c:pt idx="19">
                  <c:v>COM OFFICE OF RESEARCH</c:v>
                </c:pt>
                <c:pt idx="20">
                  <c:v>COMM SCIENCES &amp; DISORDERS</c:v>
                </c:pt>
                <c:pt idx="21">
                  <c:v>COMMENCEMENT</c:v>
                </c:pt>
                <c:pt idx="22">
                  <c:v>COMMUNITY RELATIONS DIVERSITY</c:v>
                </c:pt>
                <c:pt idx="23">
                  <c:v>COMPARATIVE MEDICINE</c:v>
                </c:pt>
                <c:pt idx="24">
                  <c:v>CONSTRUCTION PROJECT</c:v>
                </c:pt>
                <c:pt idx="25">
                  <c:v>CONTRACT MANAGEMENT</c:v>
                </c:pt>
                <c:pt idx="26">
                  <c:v>COPH IT SUPPORT</c:v>
                </c:pt>
                <c:pt idx="27">
                  <c:v>COTA DEAN</c:v>
                </c:pt>
                <c:pt idx="28">
                  <c:v>COTA PUBLIC ART</c:v>
                </c:pt>
                <c:pt idx="29">
                  <c:v>COTA SCHOOL OF ART&amp;ART HISTORY</c:v>
                </c:pt>
                <c:pt idx="30">
                  <c:v>DEPARTMENT OF PEDIATRICS</c:v>
                </c:pt>
                <c:pt idx="31">
                  <c:v>DEPARTMENT OF PSYCHIATRY</c:v>
                </c:pt>
                <c:pt idx="32">
                  <c:v>DEPT OF INTERNAL MED</c:v>
                </c:pt>
              </c:strCache>
            </c:strRef>
          </c:cat>
          <c:val>
            <c:numRef>
              <c:f>'AP Spend by DEPT'!$E$2:$E$34</c:f>
              <c:numCache>
                <c:formatCode>_("$"* #,##0.00_);_("$"* \(#,##0.00\);_("$"* "-"??_);_(@_)</c:formatCode>
                <c:ptCount val="33"/>
                <c:pt idx="0">
                  <c:v>7254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9866.32</c:v>
                </c:pt>
                <c:pt idx="14">
                  <c:v>0</c:v>
                </c:pt>
                <c:pt idx="15">
                  <c:v>39610.559999999998</c:v>
                </c:pt>
                <c:pt idx="16">
                  <c:v>0</c:v>
                </c:pt>
                <c:pt idx="17">
                  <c:v>707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43599.12</c:v>
                </c:pt>
                <c:pt idx="28">
                  <c:v>0</c:v>
                </c:pt>
                <c:pt idx="29">
                  <c:v>0</c:v>
                </c:pt>
                <c:pt idx="30">
                  <c:v>45484.57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FC-4599-A592-E2073370A06D}"/>
            </c:ext>
          </c:extLst>
        </c:ser>
        <c:ser>
          <c:idx val="1"/>
          <c:order val="1"/>
          <c:tx>
            <c:strRef>
              <c:f>'AP Spend by DEPT'!$F$1</c:f>
              <c:strCache>
                <c:ptCount val="1"/>
                <c:pt idx="0">
                  <c:v>November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'AP Spend by DEPT'!$A$2:$A$34</c:f>
              <c:strCache>
                <c:ptCount val="33"/>
                <c:pt idx="0">
                  <c:v>ADMISSIONS</c:v>
                </c:pt>
                <c:pt idx="1">
                  <c:v>AIX ENGINEERING</c:v>
                </c:pt>
                <c:pt idx="2">
                  <c:v>ARTS AND SCIENCES - DEAN</c:v>
                </c:pt>
                <c:pt idx="3">
                  <c:v>ATHLETIC DISTRICT FACILITIES</c:v>
                </c:pt>
                <c:pt idx="4">
                  <c:v>ATHLETIC FACILITY</c:v>
                </c:pt>
                <c:pt idx="5">
                  <c:v>AUXILIARY ADMINISTRATION</c:v>
                </c:pt>
                <c:pt idx="6">
                  <c:v>BIO BEHAVIORAL LABORATORY</c:v>
                </c:pt>
                <c:pt idx="7">
                  <c:v>BOOKSTORE</c:v>
                </c:pt>
                <c:pt idx="8">
                  <c:v>BUSINESS ADMIN - DEAN'S OFFICE</c:v>
                </c:pt>
                <c:pt idx="9">
                  <c:v>CAMPUS RECREATION</c:v>
                </c:pt>
                <c:pt idx="10">
                  <c:v>CASDO FACILITIES</c:v>
                </c:pt>
                <c:pt idx="11">
                  <c:v>CBCS DEAN'S OFFICE</c:v>
                </c:pt>
                <c:pt idx="12">
                  <c:v>CENTRAL ADMINISTRATIVE</c:v>
                </c:pt>
                <c:pt idx="13">
                  <c:v>CLASSROOM AND AV ENGINEERING</c:v>
                </c:pt>
                <c:pt idx="14">
                  <c:v>COE DEAN'S OFFICE</c:v>
                </c:pt>
                <c:pt idx="15">
                  <c:v>COLLEGE OF ENGINEERING</c:v>
                </c:pt>
                <c:pt idx="16">
                  <c:v>COLLEGE OF MED DEAN'S OFFICE</c:v>
                </c:pt>
                <c:pt idx="17">
                  <c:v>COLLEGE OF NURSING</c:v>
                </c:pt>
                <c:pt idx="18">
                  <c:v>COLLEGE OF PHARMACY DEAN'S OFF</c:v>
                </c:pt>
                <c:pt idx="19">
                  <c:v>COM OFFICE OF RESEARCH</c:v>
                </c:pt>
                <c:pt idx="20">
                  <c:v>COMM SCIENCES &amp; DISORDERS</c:v>
                </c:pt>
                <c:pt idx="21">
                  <c:v>COMMENCEMENT</c:v>
                </c:pt>
                <c:pt idx="22">
                  <c:v>COMMUNITY RELATIONS DIVERSITY</c:v>
                </c:pt>
                <c:pt idx="23">
                  <c:v>COMPARATIVE MEDICINE</c:v>
                </c:pt>
                <c:pt idx="24">
                  <c:v>CONSTRUCTION PROJECT</c:v>
                </c:pt>
                <c:pt idx="25">
                  <c:v>CONTRACT MANAGEMENT</c:v>
                </c:pt>
                <c:pt idx="26">
                  <c:v>COPH IT SUPPORT</c:v>
                </c:pt>
                <c:pt idx="27">
                  <c:v>COTA DEAN</c:v>
                </c:pt>
                <c:pt idx="28">
                  <c:v>COTA PUBLIC ART</c:v>
                </c:pt>
                <c:pt idx="29">
                  <c:v>COTA SCHOOL OF ART&amp;ART HISTORY</c:v>
                </c:pt>
                <c:pt idx="30">
                  <c:v>DEPARTMENT OF PEDIATRICS</c:v>
                </c:pt>
                <c:pt idx="31">
                  <c:v>DEPARTMENT OF PSYCHIATRY</c:v>
                </c:pt>
                <c:pt idx="32">
                  <c:v>DEPT OF INTERNAL MED</c:v>
                </c:pt>
              </c:strCache>
            </c:strRef>
          </c:cat>
          <c:val>
            <c:numRef>
              <c:f>'AP Spend by DEPT'!$F$2:$F$34</c:f>
              <c:numCache>
                <c:formatCode>_("$"* #,##0.00_);_("$"* \(#,##0.00\);_("$"*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446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10724.4</c:v>
                </c:pt>
                <c:pt idx="14">
                  <c:v>0</c:v>
                </c:pt>
                <c:pt idx="15">
                  <c:v>150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16779.12</c:v>
                </c:pt>
                <c:pt idx="24">
                  <c:v>78608.210000000006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35621.51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C-4599-A592-E2073370A06D}"/>
            </c:ext>
          </c:extLst>
        </c:ser>
        <c:ser>
          <c:idx val="2"/>
          <c:order val="2"/>
          <c:tx>
            <c:strRef>
              <c:f>'AP Spend by DEPT'!$G$1</c:f>
              <c:strCache>
                <c:ptCount val="1"/>
                <c:pt idx="0">
                  <c:v>December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'AP Spend by DEPT'!$A$2:$A$34</c:f>
              <c:strCache>
                <c:ptCount val="33"/>
                <c:pt idx="0">
                  <c:v>ADMISSIONS</c:v>
                </c:pt>
                <c:pt idx="1">
                  <c:v>AIX ENGINEERING</c:v>
                </c:pt>
                <c:pt idx="2">
                  <c:v>ARTS AND SCIENCES - DEAN</c:v>
                </c:pt>
                <c:pt idx="3">
                  <c:v>ATHLETIC DISTRICT FACILITIES</c:v>
                </c:pt>
                <c:pt idx="4">
                  <c:v>ATHLETIC FACILITY</c:v>
                </c:pt>
                <c:pt idx="5">
                  <c:v>AUXILIARY ADMINISTRATION</c:v>
                </c:pt>
                <c:pt idx="6">
                  <c:v>BIO BEHAVIORAL LABORATORY</c:v>
                </c:pt>
                <c:pt idx="7">
                  <c:v>BOOKSTORE</c:v>
                </c:pt>
                <c:pt idx="8">
                  <c:v>BUSINESS ADMIN - DEAN'S OFFICE</c:v>
                </c:pt>
                <c:pt idx="9">
                  <c:v>CAMPUS RECREATION</c:v>
                </c:pt>
                <c:pt idx="10">
                  <c:v>CASDO FACILITIES</c:v>
                </c:pt>
                <c:pt idx="11">
                  <c:v>CBCS DEAN'S OFFICE</c:v>
                </c:pt>
                <c:pt idx="12">
                  <c:v>CENTRAL ADMINISTRATIVE</c:v>
                </c:pt>
                <c:pt idx="13">
                  <c:v>CLASSROOM AND AV ENGINEERING</c:v>
                </c:pt>
                <c:pt idx="14">
                  <c:v>COE DEAN'S OFFICE</c:v>
                </c:pt>
                <c:pt idx="15">
                  <c:v>COLLEGE OF ENGINEERING</c:v>
                </c:pt>
                <c:pt idx="16">
                  <c:v>COLLEGE OF MED DEAN'S OFFICE</c:v>
                </c:pt>
                <c:pt idx="17">
                  <c:v>COLLEGE OF NURSING</c:v>
                </c:pt>
                <c:pt idx="18">
                  <c:v>COLLEGE OF PHARMACY DEAN'S OFF</c:v>
                </c:pt>
                <c:pt idx="19">
                  <c:v>COM OFFICE OF RESEARCH</c:v>
                </c:pt>
                <c:pt idx="20">
                  <c:v>COMM SCIENCES &amp; DISORDERS</c:v>
                </c:pt>
                <c:pt idx="21">
                  <c:v>COMMENCEMENT</c:v>
                </c:pt>
                <c:pt idx="22">
                  <c:v>COMMUNITY RELATIONS DIVERSITY</c:v>
                </c:pt>
                <c:pt idx="23">
                  <c:v>COMPARATIVE MEDICINE</c:v>
                </c:pt>
                <c:pt idx="24">
                  <c:v>CONSTRUCTION PROJECT</c:v>
                </c:pt>
                <c:pt idx="25">
                  <c:v>CONTRACT MANAGEMENT</c:v>
                </c:pt>
                <c:pt idx="26">
                  <c:v>COPH IT SUPPORT</c:v>
                </c:pt>
                <c:pt idx="27">
                  <c:v>COTA DEAN</c:v>
                </c:pt>
                <c:pt idx="28">
                  <c:v>COTA PUBLIC ART</c:v>
                </c:pt>
                <c:pt idx="29">
                  <c:v>COTA SCHOOL OF ART&amp;ART HISTORY</c:v>
                </c:pt>
                <c:pt idx="30">
                  <c:v>DEPARTMENT OF PEDIATRICS</c:v>
                </c:pt>
                <c:pt idx="31">
                  <c:v>DEPARTMENT OF PSYCHIATRY</c:v>
                </c:pt>
                <c:pt idx="32">
                  <c:v>DEPT OF INTERNAL MED</c:v>
                </c:pt>
              </c:strCache>
            </c:strRef>
          </c:cat>
          <c:val>
            <c:numRef>
              <c:f>'AP Spend by DEPT'!$G$2:$G$34</c:f>
              <c:numCache>
                <c:formatCode>_("$"* #,##0.00_);_("$"* \(#,##0.00\);_("$"*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532</c:v>
                </c:pt>
                <c:pt idx="11">
                  <c:v>0</c:v>
                </c:pt>
                <c:pt idx="12">
                  <c:v>0</c:v>
                </c:pt>
                <c:pt idx="13">
                  <c:v>20912.04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1510.28</c:v>
                </c:pt>
                <c:pt idx="27">
                  <c:v>13929.3</c:v>
                </c:pt>
                <c:pt idx="28">
                  <c:v>0</c:v>
                </c:pt>
                <c:pt idx="29">
                  <c:v>0</c:v>
                </c:pt>
                <c:pt idx="30">
                  <c:v>40447.910000000003</c:v>
                </c:pt>
                <c:pt idx="31">
                  <c:v>0</c:v>
                </c:pt>
                <c:pt idx="32">
                  <c:v>153077.9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FC-4599-A592-E2073370A06D}"/>
            </c:ext>
          </c:extLst>
        </c:ser>
        <c:ser>
          <c:idx val="3"/>
          <c:order val="3"/>
          <c:tx>
            <c:strRef>
              <c:f>'AP Spend by DEPT'!$H$1</c:f>
              <c:strCache>
                <c:ptCount val="1"/>
                <c:pt idx="0">
                  <c:v>January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'AP Spend by DEPT'!$A$2:$A$34</c:f>
              <c:strCache>
                <c:ptCount val="33"/>
                <c:pt idx="0">
                  <c:v>ADMISSIONS</c:v>
                </c:pt>
                <c:pt idx="1">
                  <c:v>AIX ENGINEERING</c:v>
                </c:pt>
                <c:pt idx="2">
                  <c:v>ARTS AND SCIENCES - DEAN</c:v>
                </c:pt>
                <c:pt idx="3">
                  <c:v>ATHLETIC DISTRICT FACILITIES</c:v>
                </c:pt>
                <c:pt idx="4">
                  <c:v>ATHLETIC FACILITY</c:v>
                </c:pt>
                <c:pt idx="5">
                  <c:v>AUXILIARY ADMINISTRATION</c:v>
                </c:pt>
                <c:pt idx="6">
                  <c:v>BIO BEHAVIORAL LABORATORY</c:v>
                </c:pt>
                <c:pt idx="7">
                  <c:v>BOOKSTORE</c:v>
                </c:pt>
                <c:pt idx="8">
                  <c:v>BUSINESS ADMIN - DEAN'S OFFICE</c:v>
                </c:pt>
                <c:pt idx="9">
                  <c:v>CAMPUS RECREATION</c:v>
                </c:pt>
                <c:pt idx="10">
                  <c:v>CASDO FACILITIES</c:v>
                </c:pt>
                <c:pt idx="11">
                  <c:v>CBCS DEAN'S OFFICE</c:v>
                </c:pt>
                <c:pt idx="12">
                  <c:v>CENTRAL ADMINISTRATIVE</c:v>
                </c:pt>
                <c:pt idx="13">
                  <c:v>CLASSROOM AND AV ENGINEERING</c:v>
                </c:pt>
                <c:pt idx="14">
                  <c:v>COE DEAN'S OFFICE</c:v>
                </c:pt>
                <c:pt idx="15">
                  <c:v>COLLEGE OF ENGINEERING</c:v>
                </c:pt>
                <c:pt idx="16">
                  <c:v>COLLEGE OF MED DEAN'S OFFICE</c:v>
                </c:pt>
                <c:pt idx="17">
                  <c:v>COLLEGE OF NURSING</c:v>
                </c:pt>
                <c:pt idx="18">
                  <c:v>COLLEGE OF PHARMACY DEAN'S OFF</c:v>
                </c:pt>
                <c:pt idx="19">
                  <c:v>COM OFFICE OF RESEARCH</c:v>
                </c:pt>
                <c:pt idx="20">
                  <c:v>COMM SCIENCES &amp; DISORDERS</c:v>
                </c:pt>
                <c:pt idx="21">
                  <c:v>COMMENCEMENT</c:v>
                </c:pt>
                <c:pt idx="22">
                  <c:v>COMMUNITY RELATIONS DIVERSITY</c:v>
                </c:pt>
                <c:pt idx="23">
                  <c:v>COMPARATIVE MEDICINE</c:v>
                </c:pt>
                <c:pt idx="24">
                  <c:v>CONSTRUCTION PROJECT</c:v>
                </c:pt>
                <c:pt idx="25">
                  <c:v>CONTRACT MANAGEMENT</c:v>
                </c:pt>
                <c:pt idx="26">
                  <c:v>COPH IT SUPPORT</c:v>
                </c:pt>
                <c:pt idx="27">
                  <c:v>COTA DEAN</c:v>
                </c:pt>
                <c:pt idx="28">
                  <c:v>COTA PUBLIC ART</c:v>
                </c:pt>
                <c:pt idx="29">
                  <c:v>COTA SCHOOL OF ART&amp;ART HISTORY</c:v>
                </c:pt>
                <c:pt idx="30">
                  <c:v>DEPARTMENT OF PEDIATRICS</c:v>
                </c:pt>
                <c:pt idx="31">
                  <c:v>DEPARTMENT OF PSYCHIATRY</c:v>
                </c:pt>
                <c:pt idx="32">
                  <c:v>DEPT OF INTERNAL MED</c:v>
                </c:pt>
              </c:strCache>
            </c:strRef>
          </c:cat>
          <c:val>
            <c:numRef>
              <c:f>'AP Spend by DEPT'!$H$2:$H$34</c:f>
              <c:numCache>
                <c:formatCode>_("$"* #,##0.00_);_("$"* \(#,##0.00\);_("$"*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15017.02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10808.54</c:v>
                </c:pt>
                <c:pt idx="9">
                  <c:v>0</c:v>
                </c:pt>
                <c:pt idx="10">
                  <c:v>0</c:v>
                </c:pt>
                <c:pt idx="11">
                  <c:v>6808.31</c:v>
                </c:pt>
                <c:pt idx="12">
                  <c:v>11262.76</c:v>
                </c:pt>
                <c:pt idx="13">
                  <c:v>48924.38</c:v>
                </c:pt>
                <c:pt idx="14">
                  <c:v>7508.51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6249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22784.58</c:v>
                </c:pt>
                <c:pt idx="28">
                  <c:v>0</c:v>
                </c:pt>
                <c:pt idx="29">
                  <c:v>0</c:v>
                </c:pt>
                <c:pt idx="30">
                  <c:v>26784.47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C5-431E-8C74-85D5AD2F79F6}"/>
            </c:ext>
          </c:extLst>
        </c:ser>
        <c:ser>
          <c:idx val="4"/>
          <c:order val="4"/>
          <c:tx>
            <c:strRef>
              <c:f>'AP Spend by DEPT'!$I$1</c:f>
              <c:strCache>
                <c:ptCount val="1"/>
                <c:pt idx="0">
                  <c:v>February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'AP Spend by DEPT'!$A$2:$A$34</c:f>
              <c:strCache>
                <c:ptCount val="33"/>
                <c:pt idx="0">
                  <c:v>ADMISSIONS</c:v>
                </c:pt>
                <c:pt idx="1">
                  <c:v>AIX ENGINEERING</c:v>
                </c:pt>
                <c:pt idx="2">
                  <c:v>ARTS AND SCIENCES - DEAN</c:v>
                </c:pt>
                <c:pt idx="3">
                  <c:v>ATHLETIC DISTRICT FACILITIES</c:v>
                </c:pt>
                <c:pt idx="4">
                  <c:v>ATHLETIC FACILITY</c:v>
                </c:pt>
                <c:pt idx="5">
                  <c:v>AUXILIARY ADMINISTRATION</c:v>
                </c:pt>
                <c:pt idx="6">
                  <c:v>BIO BEHAVIORAL LABORATORY</c:v>
                </c:pt>
                <c:pt idx="7">
                  <c:v>BOOKSTORE</c:v>
                </c:pt>
                <c:pt idx="8">
                  <c:v>BUSINESS ADMIN - DEAN'S OFFICE</c:v>
                </c:pt>
                <c:pt idx="9">
                  <c:v>CAMPUS RECREATION</c:v>
                </c:pt>
                <c:pt idx="10">
                  <c:v>CASDO FACILITIES</c:v>
                </c:pt>
                <c:pt idx="11">
                  <c:v>CBCS DEAN'S OFFICE</c:v>
                </c:pt>
                <c:pt idx="12">
                  <c:v>CENTRAL ADMINISTRATIVE</c:v>
                </c:pt>
                <c:pt idx="13">
                  <c:v>CLASSROOM AND AV ENGINEERING</c:v>
                </c:pt>
                <c:pt idx="14">
                  <c:v>COE DEAN'S OFFICE</c:v>
                </c:pt>
                <c:pt idx="15">
                  <c:v>COLLEGE OF ENGINEERING</c:v>
                </c:pt>
                <c:pt idx="16">
                  <c:v>COLLEGE OF MED DEAN'S OFFICE</c:v>
                </c:pt>
                <c:pt idx="17">
                  <c:v>COLLEGE OF NURSING</c:v>
                </c:pt>
                <c:pt idx="18">
                  <c:v>COLLEGE OF PHARMACY DEAN'S OFF</c:v>
                </c:pt>
                <c:pt idx="19">
                  <c:v>COM OFFICE OF RESEARCH</c:v>
                </c:pt>
                <c:pt idx="20">
                  <c:v>COMM SCIENCES &amp; DISORDERS</c:v>
                </c:pt>
                <c:pt idx="21">
                  <c:v>COMMENCEMENT</c:v>
                </c:pt>
                <c:pt idx="22">
                  <c:v>COMMUNITY RELATIONS DIVERSITY</c:v>
                </c:pt>
                <c:pt idx="23">
                  <c:v>COMPARATIVE MEDICINE</c:v>
                </c:pt>
                <c:pt idx="24">
                  <c:v>CONSTRUCTION PROJECT</c:v>
                </c:pt>
                <c:pt idx="25">
                  <c:v>CONTRACT MANAGEMENT</c:v>
                </c:pt>
                <c:pt idx="26">
                  <c:v>COPH IT SUPPORT</c:v>
                </c:pt>
                <c:pt idx="27">
                  <c:v>COTA DEAN</c:v>
                </c:pt>
                <c:pt idx="28">
                  <c:v>COTA PUBLIC ART</c:v>
                </c:pt>
                <c:pt idx="29">
                  <c:v>COTA SCHOOL OF ART&amp;ART HISTORY</c:v>
                </c:pt>
                <c:pt idx="30">
                  <c:v>DEPARTMENT OF PEDIATRICS</c:v>
                </c:pt>
                <c:pt idx="31">
                  <c:v>DEPARTMENT OF PSYCHIATRY</c:v>
                </c:pt>
                <c:pt idx="32">
                  <c:v>DEPT OF INTERNAL MED</c:v>
                </c:pt>
              </c:strCache>
            </c:strRef>
          </c:cat>
          <c:val>
            <c:numRef>
              <c:f>'AP Spend by DEPT'!$I$2:$I$34</c:f>
              <c:numCache>
                <c:formatCode>_("$"* #,##0.00_);_("$"* \(#,##0.00\);_("$"* "-"??_);_(@_)</c:formatCode>
                <c:ptCount val="33"/>
                <c:pt idx="0">
                  <c:v>2397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3992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9965.1200000000008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4546.63</c:v>
                </c:pt>
                <c:pt idx="19">
                  <c:v>3437.33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26305.94</c:v>
                </c:pt>
                <c:pt idx="25">
                  <c:v>2945.22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18067.68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C5-431E-8C74-85D5AD2F79F6}"/>
            </c:ext>
          </c:extLst>
        </c:ser>
        <c:ser>
          <c:idx val="5"/>
          <c:order val="5"/>
          <c:tx>
            <c:strRef>
              <c:f>'AP Spend by DEPT'!$J$1</c:f>
              <c:strCache>
                <c:ptCount val="1"/>
                <c:pt idx="0">
                  <c:v>March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'AP Spend by DEPT'!$A$2:$A$34</c:f>
              <c:strCache>
                <c:ptCount val="33"/>
                <c:pt idx="0">
                  <c:v>ADMISSIONS</c:v>
                </c:pt>
                <c:pt idx="1">
                  <c:v>AIX ENGINEERING</c:v>
                </c:pt>
                <c:pt idx="2">
                  <c:v>ARTS AND SCIENCES - DEAN</c:v>
                </c:pt>
                <c:pt idx="3">
                  <c:v>ATHLETIC DISTRICT FACILITIES</c:v>
                </c:pt>
                <c:pt idx="4">
                  <c:v>ATHLETIC FACILITY</c:v>
                </c:pt>
                <c:pt idx="5">
                  <c:v>AUXILIARY ADMINISTRATION</c:v>
                </c:pt>
                <c:pt idx="6">
                  <c:v>BIO BEHAVIORAL LABORATORY</c:v>
                </c:pt>
                <c:pt idx="7">
                  <c:v>BOOKSTORE</c:v>
                </c:pt>
                <c:pt idx="8">
                  <c:v>BUSINESS ADMIN - DEAN'S OFFICE</c:v>
                </c:pt>
                <c:pt idx="9">
                  <c:v>CAMPUS RECREATION</c:v>
                </c:pt>
                <c:pt idx="10">
                  <c:v>CASDO FACILITIES</c:v>
                </c:pt>
                <c:pt idx="11">
                  <c:v>CBCS DEAN'S OFFICE</c:v>
                </c:pt>
                <c:pt idx="12">
                  <c:v>CENTRAL ADMINISTRATIVE</c:v>
                </c:pt>
                <c:pt idx="13">
                  <c:v>CLASSROOM AND AV ENGINEERING</c:v>
                </c:pt>
                <c:pt idx="14">
                  <c:v>COE DEAN'S OFFICE</c:v>
                </c:pt>
                <c:pt idx="15">
                  <c:v>COLLEGE OF ENGINEERING</c:v>
                </c:pt>
                <c:pt idx="16">
                  <c:v>COLLEGE OF MED DEAN'S OFFICE</c:v>
                </c:pt>
                <c:pt idx="17">
                  <c:v>COLLEGE OF NURSING</c:v>
                </c:pt>
                <c:pt idx="18">
                  <c:v>COLLEGE OF PHARMACY DEAN'S OFF</c:v>
                </c:pt>
                <c:pt idx="19">
                  <c:v>COM OFFICE OF RESEARCH</c:v>
                </c:pt>
                <c:pt idx="20">
                  <c:v>COMM SCIENCES &amp; DISORDERS</c:v>
                </c:pt>
                <c:pt idx="21">
                  <c:v>COMMENCEMENT</c:v>
                </c:pt>
                <c:pt idx="22">
                  <c:v>COMMUNITY RELATIONS DIVERSITY</c:v>
                </c:pt>
                <c:pt idx="23">
                  <c:v>COMPARATIVE MEDICINE</c:v>
                </c:pt>
                <c:pt idx="24">
                  <c:v>CONSTRUCTION PROJECT</c:v>
                </c:pt>
                <c:pt idx="25">
                  <c:v>CONTRACT MANAGEMENT</c:v>
                </c:pt>
                <c:pt idx="26">
                  <c:v>COPH IT SUPPORT</c:v>
                </c:pt>
                <c:pt idx="27">
                  <c:v>COTA DEAN</c:v>
                </c:pt>
                <c:pt idx="28">
                  <c:v>COTA PUBLIC ART</c:v>
                </c:pt>
                <c:pt idx="29">
                  <c:v>COTA SCHOOL OF ART&amp;ART HISTORY</c:v>
                </c:pt>
                <c:pt idx="30">
                  <c:v>DEPARTMENT OF PEDIATRICS</c:v>
                </c:pt>
                <c:pt idx="31">
                  <c:v>DEPARTMENT OF PSYCHIATRY</c:v>
                </c:pt>
                <c:pt idx="32">
                  <c:v>DEPT OF INTERNAL MED</c:v>
                </c:pt>
              </c:strCache>
            </c:strRef>
          </c:cat>
          <c:val>
            <c:numRef>
              <c:f>'AP Spend by DEPT'!$J$2:$J$34</c:f>
              <c:numCache>
                <c:formatCode>_("$"* #,##0.00_);_("$"* \(#,##0.00\);_("$"*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21992.75</c:v>
                </c:pt>
                <c:pt idx="12">
                  <c:v>0</c:v>
                </c:pt>
                <c:pt idx="13">
                  <c:v>54158.63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1303.76</c:v>
                </c:pt>
                <c:pt idx="20">
                  <c:v>16242.32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4445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48788.13</c:v>
                </c:pt>
                <c:pt idx="31">
                  <c:v>5880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C5-431E-8C74-85D5AD2F7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763248"/>
        <c:axId val="1247112224"/>
      </c:lineChart>
      <c:catAx>
        <c:axId val="125476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112224"/>
        <c:crossesAt val="0"/>
        <c:auto val="1"/>
        <c:lblAlgn val="ctr"/>
        <c:lblOffset val="100"/>
        <c:noMultiLvlLbl val="0"/>
      </c:catAx>
      <c:valAx>
        <c:axId val="1247112224"/>
        <c:scaling>
          <c:logBase val="10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476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EF4805-85F5-4C05-A079-709C913D7DCB}"/>
            </a:ext>
          </a:extLst>
        </xdr:cNvPr>
        <xdr:cNvSpPr txBox="1"/>
      </xdr:nvSpPr>
      <xdr:spPr>
        <a:xfrm>
          <a:off x="9526" y="19050"/>
          <a:ext cx="5434541" cy="13716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487361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389B28-29A6-4C81-A0AD-EF1543E4A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7" y="216958"/>
          <a:ext cx="3012014" cy="114723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7B0979C-E241-47E4-9EAD-162AEAB65A38}"/>
            </a:ext>
          </a:extLst>
        </xdr:cNvPr>
        <xdr:cNvSpPr txBox="1"/>
      </xdr:nvSpPr>
      <xdr:spPr>
        <a:xfrm>
          <a:off x="9526" y="19050"/>
          <a:ext cx="5710766" cy="132969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846666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E1A57D-6072-4FE7-967F-EE8F62B44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1867" y="209338"/>
          <a:ext cx="3069799" cy="111675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F023BE1-5335-4F77-9941-DE10E633DDC2}"/>
            </a:ext>
          </a:extLst>
        </xdr:cNvPr>
        <xdr:cNvSpPr txBox="1"/>
      </xdr:nvSpPr>
      <xdr:spPr>
        <a:xfrm>
          <a:off x="9526" y="19050"/>
          <a:ext cx="5710766" cy="132969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846666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F63235-5507-4598-9D5E-A077DA132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1867" y="209338"/>
          <a:ext cx="3069799" cy="111675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7504845-7559-45F1-A49B-C7AE7D000B04}"/>
            </a:ext>
          </a:extLst>
        </xdr:cNvPr>
        <xdr:cNvSpPr txBox="1"/>
      </xdr:nvSpPr>
      <xdr:spPr>
        <a:xfrm>
          <a:off x="9526" y="19050"/>
          <a:ext cx="5710766" cy="132969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846666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462586-C256-4257-B279-7DDBD6474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1867" y="209338"/>
          <a:ext cx="3069799" cy="111675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01BDC37-DDA5-48CA-9381-87C80A909B0B}"/>
            </a:ext>
          </a:extLst>
        </xdr:cNvPr>
        <xdr:cNvSpPr txBox="1"/>
      </xdr:nvSpPr>
      <xdr:spPr>
        <a:xfrm>
          <a:off x="9526" y="19050"/>
          <a:ext cx="5710766" cy="132969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846666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A09A0C-9A60-471F-8C90-4A753EAFB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1867" y="209338"/>
          <a:ext cx="3069799" cy="111675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603A2E-31F4-4162-8467-3D210355DE98}"/>
            </a:ext>
          </a:extLst>
        </xdr:cNvPr>
        <xdr:cNvSpPr txBox="1"/>
      </xdr:nvSpPr>
      <xdr:spPr>
        <a:xfrm>
          <a:off x="9526" y="19050"/>
          <a:ext cx="5710766" cy="132969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846666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23FAEE-46A0-4B4B-ACA6-BBB824CCE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1867" y="209338"/>
          <a:ext cx="3069799" cy="111675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A4DF1F2-FAD2-41AA-9B83-0480122380AB}"/>
            </a:ext>
          </a:extLst>
        </xdr:cNvPr>
        <xdr:cNvSpPr txBox="1"/>
      </xdr:nvSpPr>
      <xdr:spPr>
        <a:xfrm>
          <a:off x="9526" y="19050"/>
          <a:ext cx="5710766" cy="132969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846666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DD4BF6-DAEE-44CC-A6CD-CE044CEB3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1867" y="209338"/>
          <a:ext cx="3069799" cy="111675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84114</xdr:colOff>
      <xdr:row>22</xdr:row>
      <xdr:rowOff>81402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56DDF-6A04-4371-8A59-719251327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85714" cy="4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21</xdr:col>
      <xdr:colOff>207924</xdr:colOff>
      <xdr:row>46</xdr:row>
      <xdr:rowOff>125166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3A0835-D92D-442C-A22F-B4F988163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23360"/>
          <a:ext cx="13009524" cy="45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E964B8-270B-4141-AD64-471D1E3E1A17}"/>
            </a:ext>
          </a:extLst>
        </xdr:cNvPr>
        <xdr:cNvSpPr txBox="1"/>
      </xdr:nvSpPr>
      <xdr:spPr>
        <a:xfrm>
          <a:off x="9526" y="19050"/>
          <a:ext cx="5910791" cy="13716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482599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52BE9F-C7B0-46A1-92AD-9A69CB975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7" y="216958"/>
          <a:ext cx="2997197" cy="11472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457199</xdr:colOff>
      <xdr:row>1</xdr:row>
      <xdr:rowOff>161924</xdr:rowOff>
    </xdr:from>
    <xdr:to>
      <xdr:col>24</xdr:col>
      <xdr:colOff>571499</xdr:colOff>
      <xdr:row>29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A21CAE-DAFE-4A8C-8DD8-0E179F871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79A594-467E-45CD-86AB-9B8D9E167FDB}"/>
            </a:ext>
          </a:extLst>
        </xdr:cNvPr>
        <xdr:cNvSpPr txBox="1"/>
      </xdr:nvSpPr>
      <xdr:spPr>
        <a:xfrm>
          <a:off x="9526" y="19050"/>
          <a:ext cx="5710766" cy="132969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846666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066DAC-E491-4632-8C2A-645106007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1867" y="209338"/>
          <a:ext cx="3069799" cy="11167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4FB102-0451-496A-AB66-00CA2AD33F20}"/>
            </a:ext>
          </a:extLst>
        </xdr:cNvPr>
        <xdr:cNvSpPr txBox="1"/>
      </xdr:nvSpPr>
      <xdr:spPr>
        <a:xfrm>
          <a:off x="9526" y="19050"/>
          <a:ext cx="5710766" cy="132969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846666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B541C1-5639-4A62-83E5-4BCFE9F3C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1867" y="209338"/>
          <a:ext cx="3069799" cy="11167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056A6D6-F0C9-42F8-B336-235D43BCC961}"/>
            </a:ext>
          </a:extLst>
        </xdr:cNvPr>
        <xdr:cNvSpPr txBox="1"/>
      </xdr:nvSpPr>
      <xdr:spPr>
        <a:xfrm>
          <a:off x="9526" y="19050"/>
          <a:ext cx="5710766" cy="132969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846666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EE6E2B-4728-4FA5-8073-4A8ECB0F4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1867" y="209338"/>
          <a:ext cx="3069799" cy="11167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8615F11-5B64-44EC-B26F-F1984FF96F37}"/>
            </a:ext>
          </a:extLst>
        </xdr:cNvPr>
        <xdr:cNvSpPr txBox="1"/>
      </xdr:nvSpPr>
      <xdr:spPr>
        <a:xfrm>
          <a:off x="9526" y="19050"/>
          <a:ext cx="5710766" cy="132969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846666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B6AC15-3156-4E96-9973-D893E9F53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1867" y="209338"/>
          <a:ext cx="3069799" cy="111675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BB08AD8-9B31-4562-A035-92360C237AD8}"/>
            </a:ext>
          </a:extLst>
        </xdr:cNvPr>
        <xdr:cNvSpPr txBox="1"/>
      </xdr:nvSpPr>
      <xdr:spPr>
        <a:xfrm>
          <a:off x="9526" y="19050"/>
          <a:ext cx="5710766" cy="132969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846666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B1C0A2-DF37-4112-BEDA-3709B22ED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1867" y="209338"/>
          <a:ext cx="3069799" cy="11167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6BEB2A-7410-4644-99A5-5E76F9006324}"/>
            </a:ext>
          </a:extLst>
        </xdr:cNvPr>
        <xdr:cNvSpPr txBox="1"/>
      </xdr:nvSpPr>
      <xdr:spPr>
        <a:xfrm>
          <a:off x="9526" y="19050"/>
          <a:ext cx="5710766" cy="132969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846666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0AF463-94C2-4572-8C4D-C405D027F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1867" y="209338"/>
          <a:ext cx="3069799" cy="11167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eckford/AppData/Local/Microsoft/Windows/INetCache/Content.Outlook/TXGES46H/Diversity%20Dept%20Spend%20Summary%20FY%2020%20(P-Car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Y 20-21 Summary"/>
      <sheetName val="Jun Summary Report "/>
      <sheetName val="May Summary Report "/>
      <sheetName val="Apr Summary Report"/>
      <sheetName val="Mar Summary Report"/>
      <sheetName val="Feb Summary Report "/>
      <sheetName val="Jan Summary Report"/>
      <sheetName val="Dec Summary Report"/>
      <sheetName val="Nov Summary Report  "/>
      <sheetName val="Oct Summary Report "/>
      <sheetName val="Sept Summary Report"/>
      <sheetName val="Aug Summary Report "/>
      <sheetName val="July Summary Report"/>
    </sheetNames>
    <sheetDataSet>
      <sheetData sheetId="0" refreshError="1"/>
      <sheetData sheetId="1" refreshError="1"/>
      <sheetData sheetId="2">
        <row r="18">
          <cell r="F18">
            <v>0</v>
          </cell>
          <cell r="H18">
            <v>1896.8</v>
          </cell>
        </row>
        <row r="19">
          <cell r="H19">
            <v>20927.34</v>
          </cell>
        </row>
        <row r="20">
          <cell r="F20">
            <v>0</v>
          </cell>
          <cell r="H20">
            <v>13248.5</v>
          </cell>
        </row>
        <row r="21">
          <cell r="F21">
            <v>0</v>
          </cell>
          <cell r="H21">
            <v>22318.02</v>
          </cell>
        </row>
        <row r="22">
          <cell r="F22">
            <v>0</v>
          </cell>
          <cell r="H22">
            <v>0</v>
          </cell>
        </row>
        <row r="23">
          <cell r="F23">
            <v>0</v>
          </cell>
          <cell r="H23">
            <v>216982.09</v>
          </cell>
        </row>
        <row r="24">
          <cell r="H24">
            <v>1531.65</v>
          </cell>
        </row>
        <row r="26">
          <cell r="I26" t="e">
            <v>#REF!</v>
          </cell>
          <cell r="J26" t="e">
            <v>#REF!</v>
          </cell>
        </row>
      </sheetData>
      <sheetData sheetId="3">
        <row r="18">
          <cell r="F18">
            <v>0</v>
          </cell>
          <cell r="H18">
            <v>3710.99</v>
          </cell>
        </row>
        <row r="19">
          <cell r="H19">
            <v>15645.49</v>
          </cell>
        </row>
        <row r="20">
          <cell r="F20">
            <v>0</v>
          </cell>
          <cell r="H20">
            <v>13147.18</v>
          </cell>
        </row>
        <row r="21">
          <cell r="F21">
            <v>0</v>
          </cell>
          <cell r="H21">
            <v>34360.28</v>
          </cell>
        </row>
        <row r="22">
          <cell r="F22">
            <v>0</v>
          </cell>
          <cell r="H22">
            <v>0</v>
          </cell>
        </row>
        <row r="23">
          <cell r="F23">
            <v>0</v>
          </cell>
          <cell r="H23">
            <v>144795</v>
          </cell>
        </row>
        <row r="24">
          <cell r="H24">
            <v>777.73</v>
          </cell>
        </row>
        <row r="26">
          <cell r="I26" t="e">
            <v>#REF!</v>
          </cell>
          <cell r="J26" t="e">
            <v>#REF!</v>
          </cell>
        </row>
      </sheetData>
      <sheetData sheetId="4">
        <row r="18">
          <cell r="F18">
            <v>0</v>
          </cell>
          <cell r="H18">
            <v>5261.18</v>
          </cell>
        </row>
        <row r="19">
          <cell r="H19">
            <v>24429.32</v>
          </cell>
        </row>
        <row r="20">
          <cell r="F20">
            <v>0</v>
          </cell>
          <cell r="H20">
            <v>17104.060000000001</v>
          </cell>
        </row>
        <row r="21">
          <cell r="F21">
            <v>0</v>
          </cell>
          <cell r="H21">
            <v>14650.28</v>
          </cell>
        </row>
        <row r="22">
          <cell r="F22">
            <v>0</v>
          </cell>
          <cell r="H22">
            <v>9924.08</v>
          </cell>
        </row>
        <row r="23">
          <cell r="F23">
            <v>0</v>
          </cell>
          <cell r="H23">
            <v>192535.23</v>
          </cell>
        </row>
        <row r="24">
          <cell r="H24">
            <v>1521.31</v>
          </cell>
        </row>
        <row r="26">
          <cell r="I26" t="e">
            <v>#REF!</v>
          </cell>
          <cell r="J26" t="e">
            <v>#REF!</v>
          </cell>
        </row>
      </sheetData>
      <sheetData sheetId="5">
        <row r="18">
          <cell r="F18">
            <v>0</v>
          </cell>
          <cell r="H18">
            <v>1051.24</v>
          </cell>
        </row>
        <row r="19">
          <cell r="H19">
            <v>20109.689999999999</v>
          </cell>
        </row>
        <row r="20">
          <cell r="F20">
            <v>0</v>
          </cell>
          <cell r="H20">
            <v>7755.37</v>
          </cell>
        </row>
        <row r="21">
          <cell r="F21">
            <v>0</v>
          </cell>
          <cell r="H21">
            <v>14218.76</v>
          </cell>
        </row>
        <row r="22">
          <cell r="F22">
            <v>0</v>
          </cell>
          <cell r="H22">
            <v>23562.29</v>
          </cell>
        </row>
        <row r="23">
          <cell r="F23">
            <v>0</v>
          </cell>
          <cell r="H23">
            <v>171511.01</v>
          </cell>
        </row>
        <row r="24">
          <cell r="H24">
            <v>1989.03</v>
          </cell>
        </row>
        <row r="26">
          <cell r="I26" t="e">
            <v>#REF!</v>
          </cell>
          <cell r="J26" t="e">
            <v>#REF!</v>
          </cell>
        </row>
      </sheetData>
      <sheetData sheetId="6">
        <row r="18">
          <cell r="F18">
            <v>0</v>
          </cell>
          <cell r="H18">
            <v>560.32000000000005</v>
          </cell>
        </row>
        <row r="19">
          <cell r="H19">
            <v>15153.61</v>
          </cell>
        </row>
        <row r="20">
          <cell r="F20">
            <v>0</v>
          </cell>
          <cell r="H20">
            <v>2237.85</v>
          </cell>
        </row>
        <row r="21">
          <cell r="F21">
            <v>0</v>
          </cell>
          <cell r="H21">
            <v>21597.56</v>
          </cell>
        </row>
        <row r="22">
          <cell r="F22">
            <v>0</v>
          </cell>
          <cell r="H22">
            <v>3622.25</v>
          </cell>
        </row>
        <row r="23">
          <cell r="F23">
            <v>0</v>
          </cell>
          <cell r="H23">
            <v>103703.84</v>
          </cell>
        </row>
        <row r="24">
          <cell r="H24">
            <v>5223.3500000000004</v>
          </cell>
        </row>
        <row r="26">
          <cell r="I26" t="e">
            <v>#REF!</v>
          </cell>
          <cell r="J26" t="e">
            <v>#REF!</v>
          </cell>
        </row>
      </sheetData>
      <sheetData sheetId="7">
        <row r="18">
          <cell r="F18">
            <v>0</v>
          </cell>
          <cell r="H18">
            <v>1105.4000000000001</v>
          </cell>
        </row>
        <row r="19">
          <cell r="H19">
            <v>26537.33</v>
          </cell>
        </row>
        <row r="20">
          <cell r="F20">
            <v>0</v>
          </cell>
          <cell r="H20">
            <v>5194.74</v>
          </cell>
        </row>
        <row r="21">
          <cell r="F21">
            <v>0</v>
          </cell>
          <cell r="H21">
            <v>21280.880000000001</v>
          </cell>
        </row>
        <row r="22">
          <cell r="F22">
            <v>0</v>
          </cell>
          <cell r="H22">
            <v>22987</v>
          </cell>
        </row>
        <row r="23">
          <cell r="F23">
            <v>0</v>
          </cell>
          <cell r="H23">
            <v>186735.25</v>
          </cell>
        </row>
        <row r="24">
          <cell r="H24">
            <v>4177.93</v>
          </cell>
        </row>
        <row r="27">
          <cell r="I27" t="e">
            <v>#REF!</v>
          </cell>
          <cell r="J27" t="e">
            <v>#REF!</v>
          </cell>
        </row>
      </sheetData>
      <sheetData sheetId="8">
        <row r="18">
          <cell r="F18">
            <v>0</v>
          </cell>
          <cell r="H18">
            <v>2756.32</v>
          </cell>
        </row>
        <row r="19">
          <cell r="H19">
            <v>14397.28</v>
          </cell>
        </row>
        <row r="20">
          <cell r="F20">
            <v>0</v>
          </cell>
          <cell r="H20">
            <v>1293.56</v>
          </cell>
        </row>
        <row r="21">
          <cell r="F21">
            <v>0</v>
          </cell>
          <cell r="H21">
            <v>13085.5</v>
          </cell>
        </row>
        <row r="22">
          <cell r="F22">
            <v>0</v>
          </cell>
          <cell r="H22">
            <v>4902.3999999999996</v>
          </cell>
        </row>
        <row r="23">
          <cell r="F23">
            <v>0</v>
          </cell>
          <cell r="H23">
            <v>89817.02</v>
          </cell>
        </row>
        <row r="24">
          <cell r="H24">
            <v>3088.65</v>
          </cell>
        </row>
        <row r="27">
          <cell r="I27" t="e">
            <v>#REF!</v>
          </cell>
          <cell r="J27" t="e">
            <v>#REF!</v>
          </cell>
        </row>
      </sheetData>
      <sheetData sheetId="9">
        <row r="18">
          <cell r="F18">
            <v>0</v>
          </cell>
          <cell r="H18">
            <v>1057.82</v>
          </cell>
        </row>
        <row r="19">
          <cell r="H19">
            <v>19648.53</v>
          </cell>
        </row>
        <row r="20">
          <cell r="F20">
            <v>0</v>
          </cell>
          <cell r="H20">
            <v>2968.11</v>
          </cell>
        </row>
        <row r="21">
          <cell r="F21">
            <v>0</v>
          </cell>
          <cell r="H21">
            <v>18360.04</v>
          </cell>
        </row>
        <row r="22">
          <cell r="F22">
            <v>0</v>
          </cell>
          <cell r="H22">
            <v>12014.5</v>
          </cell>
        </row>
        <row r="23">
          <cell r="F23">
            <v>0</v>
          </cell>
          <cell r="H23">
            <v>113426.01</v>
          </cell>
        </row>
        <row r="24">
          <cell r="H24">
            <v>558.77</v>
          </cell>
        </row>
        <row r="26">
          <cell r="I26" t="e">
            <v>#REF!</v>
          </cell>
          <cell r="J26" t="e">
            <v>#REF!</v>
          </cell>
        </row>
      </sheetData>
      <sheetData sheetId="10">
        <row r="18">
          <cell r="F18">
            <v>0</v>
          </cell>
          <cell r="H18">
            <v>700.4</v>
          </cell>
        </row>
        <row r="19">
          <cell r="H19">
            <v>9706.2999999999993</v>
          </cell>
        </row>
        <row r="20">
          <cell r="F20">
            <v>0</v>
          </cell>
          <cell r="H20">
            <v>12071.15</v>
          </cell>
        </row>
        <row r="21">
          <cell r="F21">
            <v>0</v>
          </cell>
          <cell r="H21">
            <v>16866.759999999998</v>
          </cell>
        </row>
        <row r="22">
          <cell r="F22">
            <v>0</v>
          </cell>
          <cell r="H22">
            <v>5864.27</v>
          </cell>
        </row>
        <row r="23">
          <cell r="F23">
            <v>0</v>
          </cell>
          <cell r="H23">
            <v>164294.62</v>
          </cell>
        </row>
        <row r="24">
          <cell r="H24">
            <v>3265.39</v>
          </cell>
        </row>
        <row r="26">
          <cell r="I26" t="e">
            <v>#REF!</v>
          </cell>
          <cell r="J26" t="e">
            <v>#REF!</v>
          </cell>
        </row>
      </sheetData>
      <sheetData sheetId="11">
        <row r="18">
          <cell r="F18">
            <v>0</v>
          </cell>
          <cell r="H18">
            <v>2447.3200000000002</v>
          </cell>
        </row>
        <row r="19">
          <cell r="H19">
            <v>5703.51</v>
          </cell>
        </row>
        <row r="20">
          <cell r="F20">
            <v>0</v>
          </cell>
          <cell r="H20">
            <v>38949.67</v>
          </cell>
        </row>
        <row r="21">
          <cell r="F21">
            <v>0</v>
          </cell>
          <cell r="H21">
            <v>29627.55</v>
          </cell>
        </row>
        <row r="22">
          <cell r="F22">
            <v>0</v>
          </cell>
          <cell r="H22">
            <v>2876.75</v>
          </cell>
        </row>
        <row r="23">
          <cell r="F23">
            <v>0</v>
          </cell>
          <cell r="H23">
            <v>159188.72</v>
          </cell>
        </row>
        <row r="24">
          <cell r="H24">
            <v>443.95</v>
          </cell>
        </row>
        <row r="26">
          <cell r="I26" t="e">
            <v>#REF!</v>
          </cell>
          <cell r="J26" t="e">
            <v>#REF!</v>
          </cell>
        </row>
      </sheetData>
      <sheetData sheetId="12">
        <row r="18">
          <cell r="F18">
            <v>0</v>
          </cell>
          <cell r="H18">
            <v>1957.63</v>
          </cell>
        </row>
        <row r="19">
          <cell r="H19">
            <v>11392.49</v>
          </cell>
        </row>
        <row r="20">
          <cell r="F20">
            <v>0</v>
          </cell>
          <cell r="H20">
            <v>80648.429999999993</v>
          </cell>
        </row>
        <row r="21">
          <cell r="F21">
            <v>0</v>
          </cell>
          <cell r="H21">
            <v>15275.34</v>
          </cell>
        </row>
        <row r="22">
          <cell r="F22">
            <v>0</v>
          </cell>
          <cell r="H22">
            <v>4315.22</v>
          </cell>
        </row>
        <row r="23">
          <cell r="F23">
            <v>0</v>
          </cell>
          <cell r="H23">
            <v>297655.07</v>
          </cell>
        </row>
        <row r="24">
          <cell r="H24">
            <v>16477.41</v>
          </cell>
        </row>
        <row r="26">
          <cell r="I26" t="e">
            <v>#REF!</v>
          </cell>
          <cell r="J26" t="e">
            <v>#REF!</v>
          </cell>
        </row>
      </sheetData>
      <sheetData sheetId="13">
        <row r="18">
          <cell r="F18">
            <v>0</v>
          </cell>
          <cell r="H18">
            <v>4773.99</v>
          </cell>
        </row>
        <row r="19">
          <cell r="H19">
            <v>9087.39</v>
          </cell>
        </row>
        <row r="20">
          <cell r="F20">
            <v>0</v>
          </cell>
          <cell r="H20">
            <v>15333.98</v>
          </cell>
        </row>
        <row r="21">
          <cell r="F21">
            <v>0</v>
          </cell>
          <cell r="H21">
            <v>27214.25</v>
          </cell>
        </row>
        <row r="22">
          <cell r="F22">
            <v>0</v>
          </cell>
          <cell r="H22">
            <v>121764.4</v>
          </cell>
        </row>
        <row r="23">
          <cell r="F23">
            <v>99.42</v>
          </cell>
          <cell r="H23">
            <v>259666.09</v>
          </cell>
        </row>
        <row r="24">
          <cell r="H24">
            <v>1012.38</v>
          </cell>
        </row>
        <row r="26">
          <cell r="I26">
            <v>0</v>
          </cell>
          <cell r="J26">
            <v>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106/Documents/USF%20Work/Data%20Requests/Diverse%20Suppliers%20for%20Diverse%20Spend%20Task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Tier%202/Project%20-%20FY20-21%20Tier%202%20Spend%20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ck Bowser" refreshedDate="44483.446923379626" createdVersion="7" refreshedVersion="7" minRefreshableVersion="3" recordCount="92" xr:uid="{33CCEA8B-8D78-4D9E-8EEE-EC355D4EF0CA}">
  <cacheSource type="worksheet">
    <worksheetSource ref="A1:C93" sheet="sheet1" r:id="rId2"/>
  </cacheSource>
  <cacheFields count="3">
    <cacheField name=" Diversity Code Description " numFmtId="0">
      <sharedItems count="13">
        <s v="AMERICAN WOMAN NON-CERTIFIED"/>
        <s v="NON-PROFIT MINORITY COMMUNITY"/>
        <s v="HISPANIC AMERICAN CERTIFIED"/>
        <s v="VETERAN OWNED"/>
        <s v="NON-PROFIT MINORITY EMPLOYEES"/>
        <s v="AFRICAN AMERICAN CERTIFIED"/>
        <s v="AMERICAN WOMEN CERTIFIED"/>
        <s v="SMALL BUSINESS (STATE)"/>
        <s v="MINORITY BUSINESS (FEDERAL SBA CERTIFIED 8A FIRM)"/>
        <s v="SMALL BUSINESS (FEDERAL NON-8A FIRM)"/>
        <s v="HISPANIC AMERICAN NON-CERTIFIED"/>
        <s v="ASIAN AMERICAN NON-CERTIFIED"/>
        <s v="AFRICAN AMERICAN NON-CERTIFIED"/>
      </sharedItems>
    </cacheField>
    <cacheField name="Usf Supplier Parent Name" numFmtId="0">
      <sharedItems count="92">
        <s v="SMILEY S AUDIO VISUAL INC"/>
        <s v="FAMILY CENTRAL INC"/>
        <s v="ADVANCED CABLE CONNECTION INC"/>
        <s v="CORPORATE INTERIORS INC"/>
        <s v="SCHOOL DISTRICT OF PALM BEACH COUNTY"/>
        <s v="COCA COLA BOTTLING CO"/>
        <s v="INDEPENDENT LIVING INC"/>
        <s v="ROYALAIRE MECHANICAL SERVICES INC"/>
        <s v="MICRO OPTICS OF FLORIDA INC"/>
        <s v="SOLO PRINTING INC"/>
        <s v="A &amp; A ELECTRIC SERVICES INC"/>
        <s v="ALL ABOUT KIDS LLC"/>
        <s v="HRI CART"/>
        <s v="TWD TRADEWINDS INC"/>
        <s v="BUCKEYE INTERNATIONAL INC"/>
        <s v="COMPUQUIP TECHNOLOGIES LLC"/>
        <s v="DIVERSIFIED BUSINESS MACHINES"/>
        <s v="HISPANIC SERVICES COUNCIL INC"/>
        <s v="ROBERT HALF INTERNATIONAL INC"/>
        <s v="MAYER ELECTRIC SUPPLY INC"/>
        <s v="IBM CORP"/>
        <s v="TITANUS TECHNOLOGIES LLC"/>
        <s v="A D MORGAN CORP"/>
        <s v="WORKSCAPES"/>
        <s v="B FRANK STUDIO LLC"/>
        <s v="THE FISHEL CO"/>
        <s v="BIONIQUEST LAB SERVICES"/>
        <s v="APOGEE TELECOM INC"/>
        <s v="PRESIDIO INC"/>
        <s v="SCL HOLDINGS INC"/>
        <s v="CRITICAL SYSTEM SOLUTIONS LLC"/>
        <s v="WENSTROM COMMUNICATION INC"/>
        <s v="POLICY RESEARCH ASSOCIATES INC"/>
        <s v="TRALIANCE LLC"/>
        <s v="INTEUM CO LLC"/>
        <s v="BRAILSFORD &amp; DUNLAVEY INC"/>
        <s v="DIMENSIONAL IMPRESSION HOLDINGS INC"/>
        <s v="NORTHGATE LIMITED INC"/>
        <s v="ACCENDO LEADERSHIP ADVISORY GROUP"/>
        <s v="CATERING BY KATHY INC"/>
        <s v="ALLEGRA NETWORK LLC"/>
        <s v="TEST EQUITY INC"/>
        <s v="HENRIQUEZ ELECTRIC CORP"/>
        <s v="AI BOATS LLC"/>
        <s v="CARROLL AIR SYSTEMS INC"/>
        <s v="ASSOC IN EMERGENCY MEDICAL EDUCATION INC"/>
        <s v="SOL DAVIS PRINTING INC"/>
        <s v="CONTRACT FURNITURE INC"/>
        <s v="PAINTERS ON DEMAND LLC"/>
        <s v="BIOCARE MEDICAL"/>
        <s v="ADVANCED ENVIRONMENTAL LABS INC"/>
        <s v="THINK GLOBAL LLC"/>
        <s v="NORTH STAR TECHNICAL SERVICES INC"/>
        <s v="VECTORBUILDER INC"/>
        <s v="FIBEROPTIC SYSTEMS INC"/>
        <s v="ANTHONY POWELL"/>
        <s v="D &amp; K CONSULTING"/>
        <s v="AIR LIQUIDE"/>
        <s v="MILENA INTERNATIONAL INC"/>
        <s v="EVERYTHING BUT THE MIME INC"/>
        <s v="VOLTAIR CONSULTING ENGINEERS INC"/>
        <s v="PRECISION LITHO SERVICE INC"/>
        <s v="QUALITY BUILDING CONTROLS INC"/>
        <s v="SHI INTERNATIONAL CORP"/>
        <s v="FLORIDA INDUSTRIAL PRODUCTS"/>
        <s v="FLORIDA SENTINEL BULLETIN"/>
        <s v="CSRHUB LLC"/>
        <s v="CHAMELEON CUSTOM SOLUTIONS"/>
        <s v="A&amp;J VACUUM SERVICES INC"/>
        <s v="HEAD S FLAGS INC"/>
        <s v="VICKERY &amp; CO"/>
        <s v="GILLY USA| INC"/>
        <s v="SANTA CRUZ BIOTECHNOLOGY INC"/>
        <s v="BERKSHIRE ASSOCIATES INC"/>
        <s v="MIDFLORIDA ARMORED &amp; ATM SERVICE"/>
        <s v="COX FIRE PROTECTION INC"/>
        <s v="GILLY USA INC"/>
        <s v="APEX OFFICE PRODUCTS INC"/>
        <s v="AWNCLEAN USA INC"/>
        <s v="SOL DAVIS PRINTING| INC"/>
        <s v="OHC ENVIRONMENTAL ENGINEERING INC"/>
        <s v="BIO-SYNTHESIS INC"/>
        <s v="SRQ MEDIA GROUP"/>
        <s v="COMMERCIAL ENERGY SPECIALISTS INC"/>
        <s v="OUTPUT PRINTING CORP"/>
        <s v="MARKMASTER INC"/>
        <s v="SUNBELT SOD &amp; GRADING CO"/>
        <s v="MARTIN LITHOGRAPH INC"/>
        <s v="TEMPO NEWS"/>
        <s v="LONZA GROUP LTD"/>
        <s v="SIR SPEEDY"/>
        <s v="LUQMAN S RASHEED II"/>
      </sharedItems>
    </cacheField>
    <cacheField name="Usf Total Spend" numFmtId="167">
      <sharedItems containsSemiMixedTypes="0" containsString="0" containsNumber="1" minValue="300" maxValue="1074444.5900000001" count="92">
        <n v="1074444.5900000001"/>
        <n v="674899.53"/>
        <n v="590938.66"/>
        <n v="358471.38"/>
        <n v="355467.47"/>
        <n v="313464.87"/>
        <n v="280907.96999999997"/>
        <n v="230204.55"/>
        <n v="222715.2"/>
        <n v="170401"/>
        <n v="162701.15"/>
        <n v="149936.41"/>
        <n v="147828.75"/>
        <n v="125266.11"/>
        <n v="121647.7"/>
        <n v="118484.99"/>
        <n v="110526.93"/>
        <n v="106564.25"/>
        <n v="101587.91"/>
        <n v="101390.8"/>
        <n v="96112.77"/>
        <n v="90522.87"/>
        <n v="87377.15"/>
        <n v="76167.67"/>
        <n v="72134"/>
        <n v="68213.58"/>
        <n v="59036"/>
        <n v="52760.639999999999"/>
        <n v="48184.98"/>
        <n v="45343.92"/>
        <n v="44212.17"/>
        <n v="42794.64"/>
        <n v="42500"/>
        <n v="42000"/>
        <n v="41870.06"/>
        <n v="34895"/>
        <n v="30033.279999999999"/>
        <n v="29646.84"/>
        <n v="27998.3"/>
        <n v="25980.38"/>
        <n v="25785.25"/>
        <n v="25674.16"/>
        <n v="23653"/>
        <n v="23598.880000000001"/>
        <n v="20230.54"/>
        <n v="20220"/>
        <n v="17157.54"/>
        <n v="17004.12"/>
        <n v="16781.82"/>
        <n v="16640.25"/>
        <n v="15340.68"/>
        <n v="15266"/>
        <n v="13965"/>
        <n v="13334.05"/>
        <n v="12881.55"/>
        <n v="11364.95"/>
        <n v="11132.95"/>
        <n v="10091.290000000001"/>
        <n v="9993.06"/>
        <n v="9830"/>
        <n v="9032.5"/>
        <n v="8982"/>
        <n v="8785"/>
        <n v="6393.03"/>
        <n v="6085.61"/>
        <n v="5737.5"/>
        <n v="4995"/>
        <n v="4856.1000000000004"/>
        <n v="4775.3999999999996"/>
        <n v="4504.63"/>
        <n v="4476"/>
        <n v="4208"/>
        <n v="4110"/>
        <n v="3864"/>
        <n v="3613"/>
        <n v="3446"/>
        <n v="3249.95"/>
        <n v="3152"/>
        <n v="3145"/>
        <n v="3085"/>
        <n v="2937"/>
        <n v="2755"/>
        <n v="2500"/>
        <n v="2277.91"/>
        <n v="2268.5"/>
        <n v="1471"/>
        <n v="1435"/>
        <n v="1317.29"/>
        <n v="800"/>
        <n v="667"/>
        <n v="442.24"/>
        <n v="3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502.381984027779" createdVersion="7" refreshedVersion="7" minRefreshableVersion="3" recordCount="67" xr:uid="{0077D383-6ABD-4C3C-AC6A-AF4939E545F9}">
  <cacheSource type="worksheet">
    <worksheetSource ref="A2:G69" sheet="FY20-21 Tier 2 Spend" r:id="rId2"/>
  </cacheSource>
  <cacheFields count="7">
    <cacheField name="VENDOR" numFmtId="0">
      <sharedItems containsBlank="1" count="67">
        <s v="AD Morgan"/>
        <s v="AMAZON National Diversity"/>
        <s v="Anston-Greenlees, Inc."/>
        <s v="ASR Engineering, Inc"/>
        <s v="Ayres Assoc."/>
        <s v="Bettin Construction"/>
        <s v="Bfrank Studio"/>
        <s v="Campo Engineering"/>
        <s v="Consulting Engineering Assoc."/>
        <s v="Connecction Inc"/>
        <s v="Cox Fire"/>
        <s v="Creative Contractors, Inc."/>
        <s v="Crossroads Construction Co."/>
        <s v="Cutler Associates, Inc."/>
        <s v="DPR Construction "/>
        <s v="DRMP, Inc."/>
        <s v="EE&amp;G Environmental Services, LLC"/>
        <s v="Engineering Matrix"/>
        <s v="Ervin Bishop"/>
        <s v="Fawley Bryant Architect"/>
        <s v="Fischer Scientific"/>
        <s v="Florida Industrial Products"/>
        <s v="Foresight Construction"/>
        <s v="Follett"/>
        <s v="Forristall"/>
        <s v="Friedrich Watkins of Tampa"/>
        <s v="George F. Young, Inc."/>
        <s v="GLE Associates"/>
        <s v="Grainger"/>
        <s v="Gresham Smith and Partners"/>
        <s v="Hahn Enginerring"/>
        <s v="Hall Engineering"/>
        <s v="Hamilton Engineering &amp; Surveying, Inc."/>
        <s v="Harvard Jolly, Inc. (Tampa / Sarasota)"/>
        <m/>
        <s v="Holmes, Hepner &amp; Associates"/>
        <s v="IC Mechanical"/>
        <s v="Intertek PSI"/>
        <s v="Kenstruction"/>
        <s v="Kenyon &amp; Partners"/>
        <s v="Lyndan"/>
        <s v="Manhattan Construction"/>
        <s v="Milenia International"/>
        <s v="Meyer Associates, Inc."/>
        <s v="Office Depot"/>
        <s v="Pennoni "/>
        <s v="Professional Services Industries, Inc"/>
        <s v="Renker Rich Parks Architects"/>
        <s v="Rowe Architects, Inc."/>
        <s v="Simpson Environmental Services"/>
        <s v="Service Contracting Solutions"/>
        <s v="Skanska"/>
        <s v="Southern Independent "/>
        <s v="Tandem Construction"/>
        <s v="Test and Balance "/>
        <s v="The Ash Group"/>
        <s v="The Beck Group"/>
        <s v="The Phoenix Agency"/>
        <s v="Thomas Sign"/>
        <s v="TLC Engineering for Architecture, Inc."/>
        <s v="Voltair"/>
        <s v="Williams Company Tampa"/>
        <s v="Williamson Dacar"/>
        <s v="Willis A. Smith "/>
        <s v="USF Bookstore ( Follett)"/>
        <s v="Aramark ( Includes Bay Coffee &amp; Tea)"/>
        <s v="Gilly &amp; Coca Cola Vending"/>
      </sharedItems>
    </cacheField>
    <cacheField name="CONTACT EMAIL" numFmtId="0">
      <sharedItems containsBlank="1"/>
    </cacheField>
    <cacheField name=" Q1 (Jul-Sep)" numFmtId="0">
      <sharedItems containsString="0" containsBlank="1" containsNumber="1" minValue="0" maxValue="1142199.97"/>
    </cacheField>
    <cacheField name=" Q2 (Oct-Dec)" numFmtId="0">
      <sharedItems containsString="0" containsBlank="1" containsNumber="1" minValue="0" maxValue="5112285.5599999996"/>
    </cacheField>
    <cacheField name=" Q3 (Jan-Mar)" numFmtId="0">
      <sharedItems containsString="0" containsBlank="1" containsNumber="1" minValue="0" maxValue="488480"/>
    </cacheField>
    <cacheField name=" Q4(Apr-Jun)" numFmtId="0">
      <sharedItems containsString="0" containsBlank="1" containsNumber="1" minValue="0" maxValue="2662916"/>
    </cacheField>
    <cacheField name="TOTALS" numFmtId="0">
      <sharedItems containsSemiMixedTypes="0" containsString="0" containsNumber="1" minValue="0" maxValue="5112285.55999999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">
  <r>
    <x v="0"/>
    <x v="0"/>
    <x v="0"/>
  </r>
  <r>
    <x v="1"/>
    <x v="1"/>
    <x v="1"/>
  </r>
  <r>
    <x v="2"/>
    <x v="2"/>
    <x v="2"/>
  </r>
  <r>
    <x v="3"/>
    <x v="3"/>
    <x v="3"/>
  </r>
  <r>
    <x v="4"/>
    <x v="4"/>
    <x v="4"/>
  </r>
  <r>
    <x v="5"/>
    <x v="5"/>
    <x v="5"/>
  </r>
  <r>
    <x v="6"/>
    <x v="6"/>
    <x v="6"/>
  </r>
  <r>
    <x v="7"/>
    <x v="7"/>
    <x v="7"/>
  </r>
  <r>
    <x v="7"/>
    <x v="8"/>
    <x v="8"/>
  </r>
  <r>
    <x v="2"/>
    <x v="9"/>
    <x v="9"/>
  </r>
  <r>
    <x v="2"/>
    <x v="10"/>
    <x v="10"/>
  </r>
  <r>
    <x v="0"/>
    <x v="11"/>
    <x v="11"/>
  </r>
  <r>
    <x v="6"/>
    <x v="12"/>
    <x v="12"/>
  </r>
  <r>
    <x v="8"/>
    <x v="13"/>
    <x v="13"/>
  </r>
  <r>
    <x v="9"/>
    <x v="14"/>
    <x v="14"/>
  </r>
  <r>
    <x v="2"/>
    <x v="15"/>
    <x v="15"/>
  </r>
  <r>
    <x v="6"/>
    <x v="16"/>
    <x v="16"/>
  </r>
  <r>
    <x v="1"/>
    <x v="17"/>
    <x v="17"/>
  </r>
  <r>
    <x v="7"/>
    <x v="18"/>
    <x v="18"/>
  </r>
  <r>
    <x v="7"/>
    <x v="19"/>
    <x v="19"/>
  </r>
  <r>
    <x v="9"/>
    <x v="20"/>
    <x v="20"/>
  </r>
  <r>
    <x v="10"/>
    <x v="21"/>
    <x v="21"/>
  </r>
  <r>
    <x v="6"/>
    <x v="22"/>
    <x v="22"/>
  </r>
  <r>
    <x v="6"/>
    <x v="23"/>
    <x v="23"/>
  </r>
  <r>
    <x v="0"/>
    <x v="24"/>
    <x v="24"/>
  </r>
  <r>
    <x v="6"/>
    <x v="25"/>
    <x v="25"/>
  </r>
  <r>
    <x v="0"/>
    <x v="26"/>
    <x v="26"/>
  </r>
  <r>
    <x v="7"/>
    <x v="27"/>
    <x v="27"/>
  </r>
  <r>
    <x v="0"/>
    <x v="28"/>
    <x v="28"/>
  </r>
  <r>
    <x v="9"/>
    <x v="29"/>
    <x v="29"/>
  </r>
  <r>
    <x v="7"/>
    <x v="30"/>
    <x v="30"/>
  </r>
  <r>
    <x v="6"/>
    <x v="31"/>
    <x v="31"/>
  </r>
  <r>
    <x v="0"/>
    <x v="32"/>
    <x v="32"/>
  </r>
  <r>
    <x v="11"/>
    <x v="33"/>
    <x v="33"/>
  </r>
  <r>
    <x v="9"/>
    <x v="34"/>
    <x v="34"/>
  </r>
  <r>
    <x v="12"/>
    <x v="35"/>
    <x v="35"/>
  </r>
  <r>
    <x v="6"/>
    <x v="36"/>
    <x v="36"/>
  </r>
  <r>
    <x v="6"/>
    <x v="37"/>
    <x v="37"/>
  </r>
  <r>
    <x v="0"/>
    <x v="38"/>
    <x v="38"/>
  </r>
  <r>
    <x v="6"/>
    <x v="39"/>
    <x v="39"/>
  </r>
  <r>
    <x v="2"/>
    <x v="40"/>
    <x v="40"/>
  </r>
  <r>
    <x v="7"/>
    <x v="41"/>
    <x v="41"/>
  </r>
  <r>
    <x v="10"/>
    <x v="42"/>
    <x v="42"/>
  </r>
  <r>
    <x v="7"/>
    <x v="43"/>
    <x v="43"/>
  </r>
  <r>
    <x v="7"/>
    <x v="44"/>
    <x v="44"/>
  </r>
  <r>
    <x v="0"/>
    <x v="45"/>
    <x v="45"/>
  </r>
  <r>
    <x v="5"/>
    <x v="46"/>
    <x v="46"/>
  </r>
  <r>
    <x v="6"/>
    <x v="47"/>
    <x v="47"/>
  </r>
  <r>
    <x v="2"/>
    <x v="48"/>
    <x v="48"/>
  </r>
  <r>
    <x v="11"/>
    <x v="49"/>
    <x v="49"/>
  </r>
  <r>
    <x v="9"/>
    <x v="50"/>
    <x v="50"/>
  </r>
  <r>
    <x v="6"/>
    <x v="51"/>
    <x v="51"/>
  </r>
  <r>
    <x v="0"/>
    <x v="52"/>
    <x v="52"/>
  </r>
  <r>
    <x v="9"/>
    <x v="53"/>
    <x v="53"/>
  </r>
  <r>
    <x v="9"/>
    <x v="54"/>
    <x v="54"/>
  </r>
  <r>
    <x v="12"/>
    <x v="55"/>
    <x v="55"/>
  </r>
  <r>
    <x v="12"/>
    <x v="56"/>
    <x v="56"/>
  </r>
  <r>
    <x v="3"/>
    <x v="57"/>
    <x v="57"/>
  </r>
  <r>
    <x v="5"/>
    <x v="58"/>
    <x v="58"/>
  </r>
  <r>
    <x v="6"/>
    <x v="59"/>
    <x v="59"/>
  </r>
  <r>
    <x v="5"/>
    <x v="60"/>
    <x v="60"/>
  </r>
  <r>
    <x v="7"/>
    <x v="61"/>
    <x v="61"/>
  </r>
  <r>
    <x v="2"/>
    <x v="62"/>
    <x v="62"/>
  </r>
  <r>
    <x v="11"/>
    <x v="63"/>
    <x v="63"/>
  </r>
  <r>
    <x v="0"/>
    <x v="64"/>
    <x v="64"/>
  </r>
  <r>
    <x v="12"/>
    <x v="65"/>
    <x v="65"/>
  </r>
  <r>
    <x v="0"/>
    <x v="66"/>
    <x v="66"/>
  </r>
  <r>
    <x v="5"/>
    <x v="67"/>
    <x v="67"/>
  </r>
  <r>
    <x v="9"/>
    <x v="68"/>
    <x v="68"/>
  </r>
  <r>
    <x v="9"/>
    <x v="69"/>
    <x v="69"/>
  </r>
  <r>
    <x v="3"/>
    <x v="70"/>
    <x v="70"/>
  </r>
  <r>
    <x v="2"/>
    <x v="71"/>
    <x v="71"/>
  </r>
  <r>
    <x v="9"/>
    <x v="72"/>
    <x v="72"/>
  </r>
  <r>
    <x v="9"/>
    <x v="73"/>
    <x v="73"/>
  </r>
  <r>
    <x v="5"/>
    <x v="74"/>
    <x v="74"/>
  </r>
  <r>
    <x v="6"/>
    <x v="75"/>
    <x v="75"/>
  </r>
  <r>
    <x v="2"/>
    <x v="76"/>
    <x v="76"/>
  </r>
  <r>
    <x v="2"/>
    <x v="77"/>
    <x v="77"/>
  </r>
  <r>
    <x v="6"/>
    <x v="78"/>
    <x v="78"/>
  </r>
  <r>
    <x v="5"/>
    <x v="79"/>
    <x v="79"/>
  </r>
  <r>
    <x v="5"/>
    <x v="80"/>
    <x v="80"/>
  </r>
  <r>
    <x v="9"/>
    <x v="81"/>
    <x v="81"/>
  </r>
  <r>
    <x v="11"/>
    <x v="82"/>
    <x v="82"/>
  </r>
  <r>
    <x v="2"/>
    <x v="83"/>
    <x v="83"/>
  </r>
  <r>
    <x v="8"/>
    <x v="84"/>
    <x v="84"/>
  </r>
  <r>
    <x v="2"/>
    <x v="85"/>
    <x v="85"/>
  </r>
  <r>
    <x v="0"/>
    <x v="86"/>
    <x v="86"/>
  </r>
  <r>
    <x v="2"/>
    <x v="87"/>
    <x v="87"/>
  </r>
  <r>
    <x v="12"/>
    <x v="88"/>
    <x v="88"/>
  </r>
  <r>
    <x v="9"/>
    <x v="89"/>
    <x v="89"/>
  </r>
  <r>
    <x v="6"/>
    <x v="90"/>
    <x v="90"/>
  </r>
  <r>
    <x v="12"/>
    <x v="91"/>
    <x v="9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">
  <r>
    <x v="0"/>
    <s v="OAS"/>
    <m/>
    <n v="5112285.5599999996"/>
    <m/>
    <m/>
    <n v="5112285.5599999996"/>
  </r>
  <r>
    <x v="1"/>
    <s v="OAS"/>
    <m/>
    <m/>
    <n v="1255.1300000000001"/>
    <m/>
    <n v="1255.1300000000001"/>
  </r>
  <r>
    <x v="2"/>
    <s v="L.Anston@agi-engineers.com"/>
    <m/>
    <m/>
    <m/>
    <m/>
    <n v="0"/>
  </r>
  <r>
    <x v="3"/>
    <s v="asrengineering@earthlink.net"/>
    <m/>
    <m/>
    <m/>
    <m/>
    <n v="0"/>
  </r>
  <r>
    <x v="4"/>
    <s v="PirovolidisK@AyresAssociates.com"/>
    <m/>
    <m/>
    <n v="0"/>
    <m/>
    <n v="0"/>
  </r>
  <r>
    <x v="5"/>
    <s v="bettinconstruction@gmail.com"/>
    <m/>
    <m/>
    <m/>
    <m/>
    <n v="0"/>
  </r>
  <r>
    <x v="6"/>
    <s v="OAS"/>
    <n v="29295"/>
    <n v="343335.5"/>
    <m/>
    <n v="7520"/>
    <n v="380150.5"/>
  </r>
  <r>
    <x v="7"/>
    <s v="OAS"/>
    <m/>
    <m/>
    <n v="39250"/>
    <m/>
    <n v="39250"/>
  </r>
  <r>
    <x v="8"/>
    <s v="KFarb@cea-engineers.com"/>
    <n v="0"/>
    <m/>
    <m/>
    <m/>
    <n v="0"/>
  </r>
  <r>
    <x v="9"/>
    <s v="bethreid@usf.edu"/>
    <m/>
    <n v="15562.69"/>
    <m/>
    <m/>
    <n v="15562.69"/>
  </r>
  <r>
    <x v="10"/>
    <m/>
    <m/>
    <m/>
    <m/>
    <n v="5909.22"/>
    <n v="5909.22"/>
  </r>
  <r>
    <x v="11"/>
    <s v="OAS"/>
    <n v="152712.6"/>
    <m/>
    <m/>
    <n v="167443"/>
    <n v="320155.59999999998"/>
  </r>
  <r>
    <x v="12"/>
    <s v="dtavlin@crossroadsconstruction.net"/>
    <m/>
    <m/>
    <m/>
    <m/>
    <n v="0"/>
  </r>
  <r>
    <x v="13"/>
    <s v="cvanhaerents@cutlerdb.com"/>
    <m/>
    <m/>
    <m/>
    <m/>
    <n v="0"/>
  </r>
  <r>
    <x v="14"/>
    <s v="JustinMc@dpr.com"/>
    <m/>
    <m/>
    <m/>
    <m/>
    <n v="0"/>
  </r>
  <r>
    <x v="15"/>
    <s v="JNolen@drmp.com"/>
    <n v="0"/>
    <m/>
    <m/>
    <m/>
    <n v="0"/>
  </r>
  <r>
    <x v="16"/>
    <s v="ASmart@eeandg.com"/>
    <m/>
    <m/>
    <m/>
    <m/>
    <n v="0"/>
  </r>
  <r>
    <x v="17"/>
    <s v="OAS"/>
    <m/>
    <m/>
    <m/>
    <n v="66317.47"/>
    <n v="66317.47"/>
  </r>
  <r>
    <x v="18"/>
    <s v="OAS"/>
    <m/>
    <n v="23221.74"/>
    <m/>
    <m/>
    <n v="23221.74"/>
  </r>
  <r>
    <x v="19"/>
    <s v="mike.bryant@fawley-bryant.com"/>
    <m/>
    <m/>
    <m/>
    <m/>
    <n v="0"/>
  </r>
  <r>
    <x v="20"/>
    <s v="david.holden@thermofisher.com"/>
    <m/>
    <m/>
    <m/>
    <m/>
    <n v="0"/>
  </r>
  <r>
    <x v="21"/>
    <s v="OAS"/>
    <m/>
    <n v="19560.34"/>
    <m/>
    <m/>
    <n v="19560.34"/>
  </r>
  <r>
    <x v="22"/>
    <s v="pcassion@foresightcgi.com"/>
    <n v="0"/>
    <m/>
    <m/>
    <m/>
    <n v="0"/>
  </r>
  <r>
    <x v="23"/>
    <s v="htaylor@follett.com"/>
    <m/>
    <m/>
    <m/>
    <m/>
    <n v="0"/>
  </r>
  <r>
    <x v="24"/>
    <s v="OAS"/>
    <m/>
    <n v="21575"/>
    <m/>
    <n v="9476"/>
    <n v="31051"/>
  </r>
  <r>
    <x v="25"/>
    <s v="bonnie@fwctampa.com"/>
    <n v="88430.839999999982"/>
    <m/>
    <m/>
    <m/>
    <n v="88430.839999999982"/>
  </r>
  <r>
    <x v="26"/>
    <s v="griffith@georgefyoung.com"/>
    <n v="0"/>
    <n v="0"/>
    <n v="0"/>
    <n v="0"/>
    <n v="0"/>
  </r>
  <r>
    <x v="27"/>
    <s v="esmith@gleassociates.com "/>
    <m/>
    <m/>
    <m/>
    <m/>
    <n v="0"/>
  </r>
  <r>
    <x v="28"/>
    <s v="Mark.Fallico@grainger.com"/>
    <m/>
    <m/>
    <m/>
    <m/>
    <n v="0"/>
  </r>
  <r>
    <x v="29"/>
    <s v="leith_oatman@gspnet.com"/>
    <m/>
    <m/>
    <m/>
    <m/>
    <n v="0"/>
  </r>
  <r>
    <x v="30"/>
    <s v="OAS"/>
    <m/>
    <n v="117966"/>
    <n v="22970"/>
    <m/>
    <n v="140936"/>
  </r>
  <r>
    <x v="31"/>
    <s v="Donna.Hall@hallenggroup.com"/>
    <n v="0"/>
    <n v="0"/>
    <m/>
    <n v="0"/>
    <n v="0"/>
  </r>
  <r>
    <x v="32"/>
    <s v="jackh@hamiltonengineering.us"/>
    <m/>
    <m/>
    <m/>
    <m/>
    <n v="0"/>
  </r>
  <r>
    <x v="33"/>
    <s v="R.Vandenburg@harvardjolly.com"/>
    <m/>
    <m/>
    <m/>
    <m/>
    <n v="0"/>
  </r>
  <r>
    <x v="34"/>
    <s v="d.ahmedic@harvardjolly.com"/>
    <m/>
    <m/>
    <m/>
    <m/>
    <n v="0"/>
  </r>
  <r>
    <x v="35"/>
    <s v="khindman@hepnerarchitects.com"/>
    <n v="0"/>
    <n v="0"/>
    <m/>
    <m/>
    <n v="0"/>
  </r>
  <r>
    <x v="36"/>
    <s v="k.szostek@icmech.com"/>
    <n v="0"/>
    <n v="0"/>
    <n v="0"/>
    <n v="0"/>
    <n v="0"/>
  </r>
  <r>
    <x v="37"/>
    <s v="bobette.meynardie@psiusa.com"/>
    <n v="0"/>
    <n v="0"/>
    <m/>
    <m/>
    <n v="0"/>
  </r>
  <r>
    <x v="38"/>
    <s v="OAS"/>
    <m/>
    <n v="245010"/>
    <n v="122505"/>
    <n v="12849"/>
    <n v="380364"/>
  </r>
  <r>
    <x v="39"/>
    <s v="OAS"/>
    <m/>
    <n v="299560.15999999997"/>
    <n v="388"/>
    <m/>
    <n v="299948.15999999997"/>
  </r>
  <r>
    <x v="40"/>
    <s v="OAS"/>
    <m/>
    <n v="23636"/>
    <n v="11818"/>
    <m/>
    <n v="35454"/>
  </r>
  <r>
    <x v="41"/>
    <s v="CStanphill@manhattanconstruction.com"/>
    <m/>
    <m/>
    <m/>
    <m/>
    <n v="0"/>
  </r>
  <r>
    <x v="42"/>
    <m/>
    <m/>
    <m/>
    <m/>
    <m/>
    <n v="0"/>
  </r>
  <r>
    <x v="43"/>
    <s v="gmeyer@meyerarchitects.com"/>
    <m/>
    <m/>
    <n v="6209.46"/>
    <m/>
    <n v="6209.46"/>
  </r>
  <r>
    <x v="44"/>
    <s v="Michael.kort@officedepot.com"/>
    <m/>
    <m/>
    <m/>
    <m/>
    <n v="0"/>
  </r>
  <r>
    <x v="45"/>
    <s v="Jill Riebel &lt;JRiebel@Pennoni.com&gt;"/>
    <m/>
    <n v="0"/>
    <m/>
    <m/>
    <n v="0"/>
  </r>
  <r>
    <x v="46"/>
    <s v="bobette.meynardie@psiusa.com"/>
    <m/>
    <m/>
    <m/>
    <m/>
    <n v="0"/>
  </r>
  <r>
    <x v="47"/>
    <s v="ppalmer@reparch.com"/>
    <n v="0"/>
    <n v="0"/>
    <n v="0"/>
    <n v="0"/>
    <n v="0"/>
  </r>
  <r>
    <x v="48"/>
    <s v="a.tocci@rowearchitects.com"/>
    <n v="0"/>
    <n v="0"/>
    <n v="44320"/>
    <m/>
    <n v="44320"/>
  </r>
  <r>
    <x v="49"/>
    <s v="wreittinger@simpsonenv.com"/>
    <n v="0"/>
    <m/>
    <m/>
    <m/>
    <n v="0"/>
  </r>
  <r>
    <x v="50"/>
    <s v="OAS"/>
    <m/>
    <n v="933810"/>
    <m/>
    <m/>
    <n v="933810"/>
  </r>
  <r>
    <x v="51"/>
    <s v="Received from Terrie"/>
    <m/>
    <m/>
    <m/>
    <n v="2662916"/>
    <n v="2662916"/>
  </r>
  <r>
    <x v="52"/>
    <s v="lynn@sita-tab.com"/>
    <m/>
    <m/>
    <m/>
    <m/>
    <n v="0"/>
  </r>
  <r>
    <x v="53"/>
    <s v="peter.hayes@tandemconstruction.com"/>
    <m/>
    <m/>
    <m/>
    <m/>
    <n v="0"/>
  </r>
  <r>
    <x v="54"/>
    <s v="myyoung@tabconline.com"/>
    <m/>
    <m/>
    <m/>
    <m/>
    <n v="0"/>
  </r>
  <r>
    <x v="55"/>
    <s v="jash@ash-grp.com"/>
    <m/>
    <m/>
    <m/>
    <m/>
    <n v="0"/>
  </r>
  <r>
    <x v="56"/>
    <s v="kevinmazzei@beckgroup.com"/>
    <n v="1142199.97"/>
    <n v="613206.79"/>
    <m/>
    <n v="0"/>
    <n v="1755406.76"/>
  </r>
  <r>
    <x v="57"/>
    <s v="Judy.Henry@thephoenixagency.com"/>
    <m/>
    <m/>
    <m/>
    <m/>
    <n v="0"/>
  </r>
  <r>
    <x v="58"/>
    <s v="OAS"/>
    <m/>
    <n v="84462"/>
    <n v="84462"/>
    <m/>
    <n v="168924"/>
  </r>
  <r>
    <x v="59"/>
    <s v="jason.heffelmire@tlc.eng.com"/>
    <m/>
    <m/>
    <m/>
    <m/>
    <n v="0"/>
  </r>
  <r>
    <x v="60"/>
    <s v="OAS"/>
    <m/>
    <n v="600"/>
    <n v="102817.8"/>
    <n v="0"/>
    <n v="103417.8"/>
  </r>
  <r>
    <x v="61"/>
    <s v="richs@williamsco.com"/>
    <m/>
    <m/>
    <m/>
    <m/>
    <n v="0"/>
  </r>
  <r>
    <x v="62"/>
    <s v="sdodds@williamsondacar.biz"/>
    <n v="0"/>
    <n v="0"/>
    <m/>
    <m/>
    <n v="0"/>
  </r>
  <r>
    <x v="63"/>
    <s v="DSessions@willissmith.com"/>
    <n v="369749.9"/>
    <m/>
    <n v="488480"/>
    <m/>
    <n v="858229.9"/>
  </r>
  <r>
    <x v="64"/>
    <m/>
    <n v="11903.83"/>
    <n v="17422.18"/>
    <n v="10010"/>
    <n v="22644.76"/>
    <n v="61980.770000000004"/>
  </r>
  <r>
    <x v="65"/>
    <m/>
    <n v="14617.78"/>
    <n v="63160.53"/>
    <n v="25958.03"/>
    <n v="69490.929999999993"/>
    <n v="173227.27"/>
  </r>
  <r>
    <x v="66"/>
    <m/>
    <n v="63686.62"/>
    <n v="64968.4"/>
    <n v="123602.03"/>
    <n v="105230.3"/>
    <n v="357487.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FA3242-574B-44DB-AF46-9AECE43A418B}" name="PivotTable3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1:B104" firstHeaderRow="1" firstDataRow="1" firstDataCol="1"/>
  <pivotFields count="3">
    <pivotField axis="axisRow" showAll="0">
      <items count="14">
        <item x="5"/>
        <item x="12"/>
        <item x="0"/>
        <item x="6"/>
        <item x="11"/>
        <item x="2"/>
        <item x="10"/>
        <item x="8"/>
        <item sd="0" x="1"/>
        <item sd="0" x="4"/>
        <item x="9"/>
        <item x="7"/>
        <item x="3"/>
        <item t="default"/>
      </items>
    </pivotField>
    <pivotField axis="axisRow" showAll="0">
      <items count="93">
        <item x="10"/>
        <item x="22"/>
        <item x="68"/>
        <item x="38"/>
        <item x="2"/>
        <item x="50"/>
        <item x="43"/>
        <item x="57"/>
        <item x="11"/>
        <item x="40"/>
        <item x="55"/>
        <item x="77"/>
        <item x="27"/>
        <item x="45"/>
        <item x="78"/>
        <item x="24"/>
        <item x="73"/>
        <item x="49"/>
        <item x="26"/>
        <item x="81"/>
        <item x="35"/>
        <item x="14"/>
        <item x="44"/>
        <item x="39"/>
        <item x="67"/>
        <item x="5"/>
        <item x="83"/>
        <item x="15"/>
        <item x="47"/>
        <item x="3"/>
        <item x="75"/>
        <item x="30"/>
        <item x="66"/>
        <item x="56"/>
        <item x="36"/>
        <item x="16"/>
        <item x="59"/>
        <item x="1"/>
        <item x="54"/>
        <item x="64"/>
        <item x="65"/>
        <item x="76"/>
        <item x="71"/>
        <item x="69"/>
        <item x="42"/>
        <item x="17"/>
        <item x="12"/>
        <item x="20"/>
        <item x="6"/>
        <item x="34"/>
        <item x="89"/>
        <item x="91"/>
        <item x="85"/>
        <item x="87"/>
        <item x="19"/>
        <item x="8"/>
        <item x="74"/>
        <item x="58"/>
        <item x="52"/>
        <item x="37"/>
        <item x="80"/>
        <item x="84"/>
        <item x="48"/>
        <item x="32"/>
        <item x="61"/>
        <item x="28"/>
        <item x="62"/>
        <item x="18"/>
        <item x="7"/>
        <item x="72"/>
        <item x="4"/>
        <item x="29"/>
        <item x="63"/>
        <item x="90"/>
        <item x="0"/>
        <item x="46"/>
        <item x="79"/>
        <item x="9"/>
        <item x="82"/>
        <item x="86"/>
        <item x="88"/>
        <item x="41"/>
        <item x="25"/>
        <item x="51"/>
        <item x="21"/>
        <item x="33"/>
        <item x="13"/>
        <item x="53"/>
        <item x="70"/>
        <item x="60"/>
        <item x="31"/>
        <item x="23"/>
        <item t="default"/>
      </items>
    </pivotField>
    <pivotField dataField="1" numFmtId="167" showAll="0">
      <items count="93"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</pivotFields>
  <rowFields count="2">
    <field x="0"/>
    <field x="1"/>
  </rowFields>
  <rowItems count="103">
    <i>
      <x/>
    </i>
    <i r="1">
      <x v="24"/>
    </i>
    <i r="1">
      <x v="25"/>
    </i>
    <i r="1">
      <x v="56"/>
    </i>
    <i r="1">
      <x v="57"/>
    </i>
    <i r="1">
      <x v="60"/>
    </i>
    <i r="1">
      <x v="75"/>
    </i>
    <i r="1">
      <x v="76"/>
    </i>
    <i r="1">
      <x v="89"/>
    </i>
    <i>
      <x v="1"/>
    </i>
    <i r="1">
      <x v="10"/>
    </i>
    <i r="1">
      <x v="20"/>
    </i>
    <i r="1">
      <x v="33"/>
    </i>
    <i r="1">
      <x v="40"/>
    </i>
    <i r="1">
      <x v="51"/>
    </i>
    <i r="1">
      <x v="80"/>
    </i>
    <i>
      <x v="2"/>
    </i>
    <i r="1">
      <x v="3"/>
    </i>
    <i r="1">
      <x v="8"/>
    </i>
    <i r="1">
      <x v="13"/>
    </i>
    <i r="1">
      <x v="15"/>
    </i>
    <i r="1">
      <x v="18"/>
    </i>
    <i r="1">
      <x v="32"/>
    </i>
    <i r="1">
      <x v="39"/>
    </i>
    <i r="1">
      <x v="58"/>
    </i>
    <i r="1">
      <x v="63"/>
    </i>
    <i r="1">
      <x v="65"/>
    </i>
    <i r="1">
      <x v="74"/>
    </i>
    <i r="1">
      <x v="79"/>
    </i>
    <i>
      <x v="3"/>
    </i>
    <i r="1">
      <x v="1"/>
    </i>
    <i r="1">
      <x v="14"/>
    </i>
    <i r="1">
      <x v="23"/>
    </i>
    <i r="1">
      <x v="28"/>
    </i>
    <i r="1">
      <x v="30"/>
    </i>
    <i r="1">
      <x v="34"/>
    </i>
    <i r="1">
      <x v="35"/>
    </i>
    <i r="1">
      <x v="36"/>
    </i>
    <i r="1">
      <x v="46"/>
    </i>
    <i r="1">
      <x v="48"/>
    </i>
    <i r="1">
      <x v="59"/>
    </i>
    <i r="1">
      <x v="73"/>
    </i>
    <i r="1">
      <x v="82"/>
    </i>
    <i r="1">
      <x v="83"/>
    </i>
    <i r="1">
      <x v="90"/>
    </i>
    <i r="1">
      <x v="91"/>
    </i>
    <i>
      <x v="4"/>
    </i>
    <i r="1">
      <x v="17"/>
    </i>
    <i r="1">
      <x v="72"/>
    </i>
    <i r="1">
      <x v="78"/>
    </i>
    <i r="1">
      <x v="85"/>
    </i>
    <i>
      <x v="5"/>
    </i>
    <i r="1">
      <x/>
    </i>
    <i r="1">
      <x v="4"/>
    </i>
    <i r="1">
      <x v="9"/>
    </i>
    <i r="1">
      <x v="11"/>
    </i>
    <i r="1">
      <x v="26"/>
    </i>
    <i r="1">
      <x v="27"/>
    </i>
    <i r="1">
      <x v="41"/>
    </i>
    <i r="1">
      <x v="42"/>
    </i>
    <i r="1">
      <x v="52"/>
    </i>
    <i r="1">
      <x v="53"/>
    </i>
    <i r="1">
      <x v="62"/>
    </i>
    <i r="1">
      <x v="66"/>
    </i>
    <i r="1">
      <x v="77"/>
    </i>
    <i>
      <x v="6"/>
    </i>
    <i r="1">
      <x v="44"/>
    </i>
    <i r="1">
      <x v="84"/>
    </i>
    <i>
      <x v="7"/>
    </i>
    <i r="1">
      <x v="61"/>
    </i>
    <i r="1">
      <x v="86"/>
    </i>
    <i>
      <x v="8"/>
    </i>
    <i>
      <x v="9"/>
    </i>
    <i>
      <x v="10"/>
    </i>
    <i r="1">
      <x v="2"/>
    </i>
    <i r="1">
      <x v="5"/>
    </i>
    <i r="1">
      <x v="16"/>
    </i>
    <i r="1">
      <x v="19"/>
    </i>
    <i r="1">
      <x v="21"/>
    </i>
    <i r="1">
      <x v="38"/>
    </i>
    <i r="1">
      <x v="43"/>
    </i>
    <i r="1">
      <x v="47"/>
    </i>
    <i r="1">
      <x v="49"/>
    </i>
    <i r="1">
      <x v="50"/>
    </i>
    <i r="1">
      <x v="69"/>
    </i>
    <i r="1">
      <x v="71"/>
    </i>
    <i r="1">
      <x v="87"/>
    </i>
    <i>
      <x v="11"/>
    </i>
    <i r="1">
      <x v="6"/>
    </i>
    <i r="1">
      <x v="12"/>
    </i>
    <i r="1">
      <x v="22"/>
    </i>
    <i r="1">
      <x v="31"/>
    </i>
    <i r="1">
      <x v="54"/>
    </i>
    <i r="1">
      <x v="55"/>
    </i>
    <i r="1">
      <x v="64"/>
    </i>
    <i r="1">
      <x v="67"/>
    </i>
    <i r="1">
      <x v="68"/>
    </i>
    <i r="1">
      <x v="81"/>
    </i>
    <i>
      <x v="12"/>
    </i>
    <i r="1">
      <x v="7"/>
    </i>
    <i r="1">
      <x v="29"/>
    </i>
    <i r="1">
      <x v="88"/>
    </i>
    <i t="grand">
      <x/>
    </i>
  </rowItems>
  <colItems count="1">
    <i/>
  </colItems>
  <dataFields count="1">
    <dataField name=" USF Total Spend" fld="2" baseField="0" baseItem="0" numFmtId="44"/>
  </dataFields>
  <formats count="10">
    <format dxfId="9">
      <pivotArea outline="0" collapsedLevelsAreSubtotals="1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2">
          <reference field="0" count="1" selected="0">
            <x v="9"/>
          </reference>
          <reference field="1" count="1">
            <x v="70"/>
          </reference>
        </references>
      </pivotArea>
    </format>
    <format dxfId="6">
      <pivotArea collapsedLevelsAreSubtotals="1" fieldPosition="0">
        <references count="2">
          <reference field="0" count="1" selected="0">
            <x v="9"/>
          </reference>
          <reference field="1" count="1">
            <x v="70"/>
          </reference>
        </references>
      </pivotArea>
    </format>
    <format dxfId="5">
      <pivotArea collapsedLevelsAreSubtotals="1" fieldPosition="0">
        <references count="2">
          <reference field="0" count="1" selected="0">
            <x v="8"/>
          </reference>
          <reference field="1" count="1">
            <x v="37"/>
          </reference>
        </references>
      </pivotArea>
    </format>
    <format dxfId="4">
      <pivotArea dataOnly="0" labelOnly="1" fieldPosition="0">
        <references count="2">
          <reference field="0" count="1" selected="0">
            <x v="8"/>
          </reference>
          <reference field="1" count="1">
            <x v="37"/>
          </reference>
        </references>
      </pivotArea>
    </format>
    <format dxfId="3">
      <pivotArea dataOnly="0" labelOnly="1" fieldPosition="0">
        <references count="2">
          <reference field="0" count="1" selected="0">
            <x v="8"/>
          </reference>
          <reference field="1" count="1">
            <x v="45"/>
          </reference>
        </references>
      </pivotArea>
    </format>
    <format dxfId="2">
      <pivotArea collapsedLevelsAreSubtotals="1" fieldPosition="0">
        <references count="2">
          <reference field="0" count="1" selected="0">
            <x v="8"/>
          </reference>
          <reference field="1" count="1">
            <x v="45"/>
          </reference>
        </references>
      </pivotArea>
    </format>
    <format dxfId="1">
      <pivotArea collapsedLevelsAreSubtotals="1" fieldPosition="0">
        <references count="1">
          <reference field="0" count="1">
            <x v="9"/>
          </reference>
        </references>
      </pivotArea>
    </format>
    <format dxfId="0">
      <pivotArea collapsedLevelsAreSubtotals="1" fieldPosition="0">
        <references count="1">
          <reference field="0" count="1"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7AD8B9A-195B-4DE2-B342-8DFD6D7ABEC5}" name="PivotTable3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71" firstHeaderRow="1" firstDataRow="1" firstDataCol="1"/>
  <pivotFields count="7">
    <pivotField axis="axisRow" showAll="0" sortType="descending">
      <items count="68">
        <item x="0"/>
        <item x="1"/>
        <item x="2"/>
        <item x="65"/>
        <item x="3"/>
        <item x="4"/>
        <item x="5"/>
        <item x="6"/>
        <item x="7"/>
        <item x="9"/>
        <item x="8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3"/>
        <item x="22"/>
        <item x="24"/>
        <item x="25"/>
        <item x="26"/>
        <item x="66"/>
        <item x="27"/>
        <item x="28"/>
        <item x="29"/>
        <item x="30"/>
        <item x="31"/>
        <item x="32"/>
        <item x="33"/>
        <item x="35"/>
        <item x="36"/>
        <item x="37"/>
        <item x="38"/>
        <item x="39"/>
        <item x="40"/>
        <item x="41"/>
        <item x="43"/>
        <item x="42"/>
        <item x="44"/>
        <item x="45"/>
        <item x="46"/>
        <item x="47"/>
        <item x="48"/>
        <item x="50"/>
        <item x="49"/>
        <item x="51"/>
        <item x="52"/>
        <item x="53"/>
        <item x="54"/>
        <item x="55"/>
        <item x="56"/>
        <item x="57"/>
        <item x="58"/>
        <item x="59"/>
        <item x="64"/>
        <item x="60"/>
        <item x="61"/>
        <item x="62"/>
        <item x="63"/>
        <item x="3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68">
    <i>
      <x/>
    </i>
    <i>
      <x v="52"/>
    </i>
    <i>
      <x v="57"/>
    </i>
    <i>
      <x v="50"/>
    </i>
    <i>
      <x v="65"/>
    </i>
    <i>
      <x v="39"/>
    </i>
    <i>
      <x v="7"/>
    </i>
    <i>
      <x v="28"/>
    </i>
    <i>
      <x v="12"/>
    </i>
    <i>
      <x v="40"/>
    </i>
    <i>
      <x v="3"/>
    </i>
    <i>
      <x v="59"/>
    </i>
    <i>
      <x v="32"/>
    </i>
    <i>
      <x v="62"/>
    </i>
    <i>
      <x v="26"/>
    </i>
    <i>
      <x v="18"/>
    </i>
    <i>
      <x v="61"/>
    </i>
    <i>
      <x v="49"/>
    </i>
    <i>
      <x v="8"/>
    </i>
    <i>
      <x v="41"/>
    </i>
    <i>
      <x v="25"/>
    </i>
    <i>
      <x v="19"/>
    </i>
    <i>
      <x v="22"/>
    </i>
    <i>
      <x v="9"/>
    </i>
    <i>
      <x v="43"/>
    </i>
    <i>
      <x v="11"/>
    </i>
    <i>
      <x v="1"/>
    </i>
    <i>
      <x v="58"/>
    </i>
    <i>
      <x v="16"/>
    </i>
    <i>
      <x v="46"/>
    </i>
    <i>
      <x v="4"/>
    </i>
    <i>
      <x v="54"/>
    </i>
    <i>
      <x v="29"/>
    </i>
    <i>
      <x v="14"/>
    </i>
    <i>
      <x v="30"/>
    </i>
    <i>
      <x v="48"/>
    </i>
    <i>
      <x v="31"/>
    </i>
    <i>
      <x v="23"/>
    </i>
    <i>
      <x v="66"/>
    </i>
    <i>
      <x v="56"/>
    </i>
    <i>
      <x v="5"/>
    </i>
    <i>
      <x v="60"/>
    </i>
    <i>
      <x v="34"/>
    </i>
    <i>
      <x v="27"/>
    </i>
    <i>
      <x v="35"/>
    </i>
    <i>
      <x v="47"/>
    </i>
    <i>
      <x v="36"/>
    </i>
    <i>
      <x v="21"/>
    </i>
    <i>
      <x v="37"/>
    </i>
    <i>
      <x v="51"/>
    </i>
    <i>
      <x v="64"/>
    </i>
    <i>
      <x v="53"/>
    </i>
    <i>
      <x v="13"/>
    </i>
    <i>
      <x v="55"/>
    </i>
    <i>
      <x v="2"/>
    </i>
    <i>
      <x v="10"/>
    </i>
    <i>
      <x v="15"/>
    </i>
    <i>
      <x v="24"/>
    </i>
    <i>
      <x v="42"/>
    </i>
    <i>
      <x v="17"/>
    </i>
    <i>
      <x v="20"/>
    </i>
    <i>
      <x v="63"/>
    </i>
    <i>
      <x v="44"/>
    </i>
    <i>
      <x v="45"/>
    </i>
    <i>
      <x v="38"/>
    </i>
    <i>
      <x v="6"/>
    </i>
    <i>
      <x v="33"/>
    </i>
    <i t="grand">
      <x/>
    </i>
  </rowItems>
  <colItems count="1">
    <i/>
  </colItems>
  <dataFields count="1">
    <dataField name="Sum of TOTALS" fld="6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579FDC-697C-4812-BE1C-8DBF45F166BC}" name="Table1" displayName="Table1" ref="A1:N123" totalsRowShown="0">
  <autoFilter ref="A1:N123" xr:uid="{1E579FDC-697C-4812-BE1C-8DBF45F166BC}"/>
  <tableColumns count="14">
    <tableColumn id="1" xr3:uid="{1EA2C6AD-CA46-4E0A-B3CC-D41E04BA531F}" name="Usf Department Description" dataDxfId="39"/>
    <tableColumn id="2" xr3:uid="{433030C6-D596-4108-880F-C86F1D26CA16}" name="July" dataDxfId="38"/>
    <tableColumn id="3" xr3:uid="{AD870AE8-046B-463F-91EF-3E96059BD14A}" name="August" dataDxfId="37"/>
    <tableColumn id="4" xr3:uid="{398E294D-8C66-4B4F-A172-F8A6FBA2CB01}" name="September" dataDxfId="36"/>
    <tableColumn id="5" xr3:uid="{50A85F61-A9D1-4E6A-904F-EA226D6E2CD2}" name="October" dataDxfId="35"/>
    <tableColumn id="6" xr3:uid="{77458C58-1165-4098-981A-EE817984903E}" name="November" dataDxfId="34"/>
    <tableColumn id="7" xr3:uid="{6A81EAD2-D3B8-44C0-9E40-3F0E4FF97FC5}" name="December" dataDxfId="33"/>
    <tableColumn id="8" xr3:uid="{D9A0C86C-1701-4EA9-81C6-0933BB9A657E}" name="January" dataDxfId="32"/>
    <tableColumn id="9" xr3:uid="{F7E3E53D-57C8-4636-B2E2-07A6268B66EE}" name="February" dataDxfId="31"/>
    <tableColumn id="10" xr3:uid="{D3C541CC-C634-41F8-9193-4941AFF60F3B}" name="March" dataDxfId="30"/>
    <tableColumn id="11" xr3:uid="{881CD35D-91F4-42EF-A738-EB515FDE3257}" name="April" dataDxfId="29"/>
    <tableColumn id="12" xr3:uid="{FACB290D-0058-4EE5-B2F2-24ACC67E53F3}" name="May" dataDxfId="28"/>
    <tableColumn id="13" xr3:uid="{2152D882-889B-49CA-BB8A-E32ED6FE0351}" name="June" dataDxfId="27"/>
    <tableColumn id="14" xr3:uid="{1AD9F515-6343-4AD2-AD19-3D98AF0CDCC1}" name="Totals" dataDxfId="26">
      <calculatedColumnFormula>SUM(B2:M2)</calculatedColumnFormula>
    </tableColumn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903F897-B6DA-4B7B-B424-7D18EB61189C}" name="Table14" displayName="Table14" ref="A1:N333" totalsRowShown="0" headerRowDxfId="25" dataDxfId="24" headerRowCellStyle="Currency" dataCellStyle="Currency">
  <autoFilter ref="A1:N333" xr:uid="{A9B013B8-170F-430E-8C8B-442E1A570EB2}"/>
  <tableColumns count="14">
    <tableColumn id="1" xr3:uid="{26791DA7-ABAC-4E74-93D4-414E38D4CF8B}" name="Departments" dataDxfId="23"/>
    <tableColumn id="2" xr3:uid="{04319652-071E-42FA-894C-8823C215FAC3}" name="June " dataDxfId="22" dataCellStyle="Currency"/>
    <tableColumn id="3" xr3:uid="{58B13A3C-E833-4566-B5DB-74375832D652}" name="May" dataDxfId="21" dataCellStyle="Currency"/>
    <tableColumn id="4" xr3:uid="{C0F0B565-FE8A-408E-B6D6-4DEA1EF019FC}" name="April" dataDxfId="20" dataCellStyle="Currency"/>
    <tableColumn id="5" xr3:uid="{14835376-1EF8-4066-B866-19EBB7079665}" name="March" dataDxfId="19" dataCellStyle="Currency"/>
    <tableColumn id="6" xr3:uid="{933966D7-A552-43C6-9D5B-66B82DA522B5}" name="Feb" dataDxfId="18" dataCellStyle="Currency"/>
    <tableColumn id="7" xr3:uid="{0E1792CD-E10D-4989-9166-124F9DDA4B2B}" name="Jan" dataDxfId="17" dataCellStyle="Currency"/>
    <tableColumn id="8" xr3:uid="{E7ED41DB-3E41-4269-9412-50D4F77B4D4F}" name="Dec" dataDxfId="16" dataCellStyle="Currency"/>
    <tableColumn id="9" xr3:uid="{43147A57-8544-4E04-BC09-AC015EC8BEBF}" name="Nov" dataDxfId="15" dataCellStyle="Currency"/>
    <tableColumn id="10" xr3:uid="{EAA4A6DC-8E99-4782-ABC0-7BC902183040}" name="Oct" dataDxfId="14" dataCellStyle="Currency"/>
    <tableColumn id="11" xr3:uid="{C652B582-6E03-44CA-A43D-9BFE8200FA7F}" name="Sept" dataDxfId="13" dataCellStyle="Currency"/>
    <tableColumn id="12" xr3:uid="{4FF582CB-2277-4AF6-A5ED-1992E594BD00}" name="Aug" dataDxfId="12" dataCellStyle="Currency"/>
    <tableColumn id="13" xr3:uid="{DA5976E2-9137-4AF9-A749-D31CEBF3DCD0}" name="July" dataDxfId="11" dataCellStyle="Currency"/>
    <tableColumn id="14" xr3:uid="{1FC82E03-493B-4F69-82BD-77E2DA945F49}" name="Totals " dataDxfId="10" dataCellStyle="Currency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lookeraudit.sciquest.com/embed/explore/SUSFlorida/usf?embed_domain=https:%2F%2Fsolutions.sciquest.com&amp;toggle=fil&amp;qid=aLjROnlqSwZE2XkI0Oxn67" TargetMode="External"/><Relationship Id="rId13" Type="http://schemas.openxmlformats.org/officeDocument/2006/relationships/hyperlink" Target="https://lookeraudit.sciquest.com/embed/explore/SUSFlorida/usf?embed_domain=https:%2F%2Fsolutions.sciquest.com&amp;toggle=fil&amp;qid=aLjROnlqSwZE2XkI0Oxn67" TargetMode="External"/><Relationship Id="rId3" Type="http://schemas.openxmlformats.org/officeDocument/2006/relationships/hyperlink" Target="https://lookeraudit.sciquest.com/embed/explore/SUSFlorida/usf?embed_domain=https:%2F%2Fsolutions.sciquest.com&amp;toggle=fil&amp;qid=IJ4z1sKQCsbietuLGDS360" TargetMode="External"/><Relationship Id="rId7" Type="http://schemas.openxmlformats.org/officeDocument/2006/relationships/hyperlink" Target="https://lookeraudit.sciquest.com/embed/explore/SUSFlorida/usf?embed_domain=https:%2F%2Fsolutions.sciquest.com&amp;toggle=fil&amp;qid=aLjROnlqSwZE2XkI0Oxn67" TargetMode="External"/><Relationship Id="rId12" Type="http://schemas.openxmlformats.org/officeDocument/2006/relationships/hyperlink" Target="https://lookeraudit.sciquest.com/embed/explore/SUSFlorida/usf?embed_domain=https:%2F%2Fsolutions.sciquest.com&amp;toggle=fil&amp;qid=aLjROnlqSwZE2XkI0Oxn67" TargetMode="External"/><Relationship Id="rId2" Type="http://schemas.openxmlformats.org/officeDocument/2006/relationships/hyperlink" Target="https://lookeraudit.sciquest.com/embed/explore/SUSFlorida/usf?embed_domain=https:%2F%2Fsolutions.sciquest.com&amp;qid=C5G7GEuetBQhIXp6oIqGym&amp;toggle=fil" TargetMode="External"/><Relationship Id="rId16" Type="http://schemas.openxmlformats.org/officeDocument/2006/relationships/drawing" Target="../drawings/drawing8.xml"/><Relationship Id="rId1" Type="http://schemas.openxmlformats.org/officeDocument/2006/relationships/hyperlink" Target="https://lookeraudit.sciquest.com/embed/explore/SUSFlorida/usf?embed_domain=https:%2F%2Fsolutions.sciquest.com&amp;qid=pXRKUQnBGzWYKLFgTn0IqL&amp;toggle=fil" TargetMode="External"/><Relationship Id="rId6" Type="http://schemas.openxmlformats.org/officeDocument/2006/relationships/hyperlink" Target="https://lookeraudit.sciquest.com/embed/explore/SUSFlorida/usf?embed_domain=https:%2F%2Fsolutions.sciquest.com&amp;toggle=fil&amp;qid=aLjROnlqSwZE2XkI0Oxn67" TargetMode="External"/><Relationship Id="rId11" Type="http://schemas.openxmlformats.org/officeDocument/2006/relationships/hyperlink" Target="https://lookeraudit.sciquest.com/embed/explore/SUSFlorida/usf?embed_domain=https:%2F%2Fsolutions.sciquest.com&amp;toggle=fil&amp;qid=aLjROnlqSwZE2XkI0Oxn67" TargetMode="External"/><Relationship Id="rId5" Type="http://schemas.openxmlformats.org/officeDocument/2006/relationships/hyperlink" Target="https://lookeraudit.sciquest.com/embed/explore/SUSFlorida/usf?embed_domain=https:%2F%2Fsolutions.sciquest.com&amp;toggle=fil&amp;qid=aLjROnlqSwZE2XkI0Oxn67" TargetMode="External"/><Relationship Id="rId15" Type="http://schemas.openxmlformats.org/officeDocument/2006/relationships/printerSettings" Target="../printerSettings/printerSettings10.bin"/><Relationship Id="rId10" Type="http://schemas.openxmlformats.org/officeDocument/2006/relationships/hyperlink" Target="https://lookeraudit.sciquest.com/embed/explore/SUSFlorida/usf?embed_domain=https:%2F%2Fsolutions.sciquest.com&amp;toggle=fil&amp;qid=aLjROnlqSwZE2XkI0Oxn67" TargetMode="External"/><Relationship Id="rId4" Type="http://schemas.openxmlformats.org/officeDocument/2006/relationships/hyperlink" Target="https://lookeraudit.sciquest.com/embed/explore/SUSFlorida/usf?embed_domain=https:%2F%2Fsolutions.sciquest.com&amp;toggle=fil&amp;qid=IJ4z1sKQCsbietuLGDS360" TargetMode="External"/><Relationship Id="rId9" Type="http://schemas.openxmlformats.org/officeDocument/2006/relationships/hyperlink" Target="https://lookeraudit.sciquest.com/embed/explore/SUSFlorida/usf?embed_domain=https:%2F%2Fsolutions.sciquest.com&amp;toggle=fil&amp;qid=aLjROnlqSwZE2XkI0Oxn67" TargetMode="External"/><Relationship Id="rId14" Type="http://schemas.openxmlformats.org/officeDocument/2006/relationships/hyperlink" Target="https://lookeraudit.sciquest.com/embed/explore/SUSFlorida/usf?embed_domain=https:%2F%2Fsolutions.sciquest.com&amp;toggle=fil&amp;qid=aLjROnlqSwZE2XkI0Oxn67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G14"/>
  <sheetViews>
    <sheetView workbookViewId="0">
      <selection sqref="A1:C1"/>
    </sheetView>
  </sheetViews>
  <sheetFormatPr defaultRowHeight="14.25" x14ac:dyDescent="0.45"/>
  <cols>
    <col min="1" max="1" width="27.73046875" customWidth="1"/>
    <col min="3" max="3" width="9.1328125" customWidth="1"/>
  </cols>
  <sheetData>
    <row r="1" spans="1:7" ht="23.25" x14ac:dyDescent="0.7">
      <c r="A1" s="196" t="s">
        <v>12</v>
      </c>
      <c r="B1" s="196"/>
      <c r="C1" s="196"/>
    </row>
    <row r="4" spans="1:7" x14ac:dyDescent="0.45">
      <c r="A4" s="43" t="s">
        <v>13</v>
      </c>
    </row>
    <row r="5" spans="1:7" x14ac:dyDescent="0.45">
      <c r="A5" s="43" t="s">
        <v>14</v>
      </c>
    </row>
    <row r="6" spans="1:7" x14ac:dyDescent="0.45">
      <c r="A6" s="43" t="s">
        <v>15</v>
      </c>
    </row>
    <row r="7" spans="1:7" x14ac:dyDescent="0.45">
      <c r="A7" s="43" t="s">
        <v>16</v>
      </c>
    </row>
    <row r="8" spans="1:7" x14ac:dyDescent="0.45">
      <c r="A8" s="43" t="s">
        <v>22</v>
      </c>
    </row>
    <row r="9" spans="1:7" x14ac:dyDescent="0.45">
      <c r="A9" s="45" t="s">
        <v>17</v>
      </c>
      <c r="B9" s="46"/>
      <c r="C9" s="46"/>
      <c r="D9" s="46"/>
      <c r="E9" s="46"/>
      <c r="F9" s="46"/>
      <c r="G9" s="46"/>
    </row>
    <row r="12" spans="1:7" x14ac:dyDescent="0.45">
      <c r="A12" s="44" t="s">
        <v>21</v>
      </c>
    </row>
    <row r="13" spans="1:7" x14ac:dyDescent="0.45">
      <c r="A13" t="s">
        <v>27</v>
      </c>
    </row>
    <row r="14" spans="1:7" x14ac:dyDescent="0.45">
      <c r="A14" t="s">
        <v>26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AB487-98A0-4C47-B1B3-89D7F3F357FE}">
  <sheetPr>
    <pageSetUpPr fitToPage="1"/>
  </sheetPr>
  <dimension ref="A6:Q43"/>
  <sheetViews>
    <sheetView zoomScale="90" zoomScaleNormal="90" workbookViewId="0">
      <selection activeCell="A8" sqref="A8:B8"/>
    </sheetView>
  </sheetViews>
  <sheetFormatPr defaultColWidth="9.1328125" defaultRowHeight="14.25" x14ac:dyDescent="0.45"/>
  <cols>
    <col min="1" max="1" width="41.86328125" style="13" bestFit="1" customWidth="1"/>
    <col min="2" max="2" width="9.1328125" style="13"/>
    <col min="3" max="3" width="7.73046875" style="13" customWidth="1"/>
    <col min="4" max="4" width="18.1328125" style="89" customWidth="1"/>
    <col min="5" max="5" width="6.59765625" style="13" customWidth="1"/>
    <col min="6" max="6" width="14.73046875" style="89" customWidth="1"/>
    <col min="7" max="7" width="7.3984375" style="13" customWidth="1"/>
    <col min="8" max="8" width="17.265625" style="89" customWidth="1"/>
    <col min="9" max="9" width="9.1328125" style="13" hidden="1" customWidth="1"/>
    <col min="10" max="10" width="3.3984375" style="13" hidden="1" customWidth="1"/>
    <col min="11" max="11" width="6.1328125" style="13" customWidth="1"/>
    <col min="12" max="12" width="17.265625" style="13" customWidth="1"/>
    <col min="13" max="13" width="1.59765625" style="13" customWidth="1"/>
    <col min="14" max="14" width="29.1328125" style="13" customWidth="1"/>
    <col min="15" max="16384" width="9.1328125" style="13"/>
  </cols>
  <sheetData>
    <row r="6" spans="1:14" ht="34.5" customHeight="1" x14ac:dyDescent="0.45"/>
    <row r="7" spans="1:14" ht="19.899999999999999" customHeight="1" x14ac:dyDescent="0.45">
      <c r="A7" s="197" t="s">
        <v>25</v>
      </c>
      <c r="B7" s="197"/>
      <c r="C7" s="207" t="s">
        <v>34</v>
      </c>
      <c r="D7" s="207"/>
      <c r="E7" s="207"/>
    </row>
    <row r="8" spans="1:14" ht="18.399999999999999" customHeight="1" x14ac:dyDescent="0.45">
      <c r="A8" s="197" t="s">
        <v>292</v>
      </c>
      <c r="B8" s="197"/>
      <c r="C8" s="207" t="s">
        <v>155</v>
      </c>
      <c r="D8" s="207"/>
      <c r="E8" s="207"/>
    </row>
    <row r="9" spans="1:14" ht="19.899999999999999" customHeight="1" x14ac:dyDescent="0.45">
      <c r="A9" s="197" t="s">
        <v>23</v>
      </c>
      <c r="B9" s="197"/>
      <c r="C9" s="208"/>
      <c r="D9" s="207"/>
      <c r="E9" s="207"/>
    </row>
    <row r="10" spans="1:14" ht="18" customHeight="1" x14ac:dyDescent="0.45">
      <c r="A10" s="197" t="s">
        <v>24</v>
      </c>
      <c r="B10" s="197"/>
      <c r="C10" s="207"/>
      <c r="D10" s="207"/>
      <c r="E10" s="207"/>
    </row>
    <row r="11" spans="1:14" ht="18.75" customHeight="1" x14ac:dyDescent="0.45">
      <c r="A11" s="197" t="s">
        <v>35</v>
      </c>
      <c r="B11" s="197"/>
      <c r="C11" s="198" t="s">
        <v>169</v>
      </c>
      <c r="D11" s="198"/>
      <c r="E11" s="198"/>
    </row>
    <row r="12" spans="1:14" ht="33.75" customHeight="1" x14ac:dyDescent="0.55000000000000004">
      <c r="A12" s="4" t="s">
        <v>0</v>
      </c>
      <c r="B12" s="6"/>
      <c r="C12" s="199" t="s">
        <v>28</v>
      </c>
      <c r="D12" s="200"/>
      <c r="E12" s="199" t="s">
        <v>29</v>
      </c>
      <c r="F12" s="200"/>
      <c r="G12" s="205" t="s">
        <v>30</v>
      </c>
      <c r="H12" s="206"/>
      <c r="I12" s="205"/>
      <c r="J12" s="206"/>
      <c r="K12" s="205" t="s">
        <v>2</v>
      </c>
      <c r="L12" s="206"/>
      <c r="M12" s="14"/>
      <c r="N12" s="28" t="s">
        <v>38</v>
      </c>
    </row>
    <row r="13" spans="1:14" ht="21" customHeight="1" x14ac:dyDescent="0.55000000000000004">
      <c r="A13" s="39"/>
      <c r="B13" s="15"/>
      <c r="C13" s="16"/>
      <c r="D13" s="90"/>
      <c r="E13" s="17"/>
      <c r="F13" s="90"/>
      <c r="G13" s="17"/>
      <c r="H13" s="90"/>
      <c r="I13" s="17"/>
      <c r="J13" s="17"/>
      <c r="K13" s="17"/>
      <c r="L13" s="17"/>
      <c r="M13" s="29"/>
      <c r="N13" s="11"/>
    </row>
    <row r="14" spans="1:14" ht="21" customHeight="1" x14ac:dyDescent="0.55000000000000004">
      <c r="A14" s="40"/>
      <c r="B14" s="15"/>
      <c r="C14" s="18"/>
      <c r="D14" s="91"/>
      <c r="E14" s="19"/>
      <c r="F14" s="91"/>
      <c r="G14" s="19"/>
      <c r="H14" s="91"/>
      <c r="I14" s="19"/>
      <c r="J14" s="19"/>
      <c r="K14" s="19"/>
      <c r="L14" s="19"/>
      <c r="M14" s="30"/>
      <c r="N14" s="31"/>
    </row>
    <row r="15" spans="1:14" ht="26.25" customHeight="1" x14ac:dyDescent="0.45">
      <c r="A15" s="41"/>
      <c r="B15" s="5"/>
      <c r="C15" s="20"/>
      <c r="D15" s="97"/>
      <c r="E15" s="9"/>
      <c r="F15" s="97"/>
      <c r="G15" s="9"/>
      <c r="I15" s="9"/>
      <c r="K15" s="9"/>
      <c r="M15" s="21"/>
      <c r="N15" s="209" t="s">
        <v>37</v>
      </c>
    </row>
    <row r="16" spans="1:14" ht="31.5" customHeight="1" x14ac:dyDescent="0.5">
      <c r="A16" s="42"/>
      <c r="B16" s="5"/>
      <c r="C16" s="7"/>
      <c r="D16" s="81" t="s">
        <v>3</v>
      </c>
      <c r="E16" s="10"/>
      <c r="F16" s="81" t="s">
        <v>3</v>
      </c>
      <c r="G16" s="10"/>
      <c r="H16" s="81" t="s">
        <v>3</v>
      </c>
      <c r="I16" s="10"/>
      <c r="J16" s="8" t="s">
        <v>3</v>
      </c>
      <c r="K16" s="10"/>
      <c r="L16" s="8" t="s">
        <v>3</v>
      </c>
      <c r="M16" s="14"/>
      <c r="N16" s="210"/>
    </row>
    <row r="17" spans="1:17" ht="15" customHeight="1" x14ac:dyDescent="0.45">
      <c r="A17" s="4" t="s">
        <v>9</v>
      </c>
      <c r="B17" s="5"/>
      <c r="C17" s="12" t="s">
        <v>1</v>
      </c>
      <c r="D17" s="85"/>
      <c r="E17" s="12" t="s">
        <v>1</v>
      </c>
      <c r="F17" s="85"/>
      <c r="G17" s="12" t="s">
        <v>1</v>
      </c>
      <c r="H17" s="82"/>
      <c r="I17" s="12" t="s">
        <v>1</v>
      </c>
      <c r="J17" s="2"/>
      <c r="K17" s="12" t="s">
        <v>1</v>
      </c>
      <c r="L17" s="2"/>
      <c r="M17" s="14"/>
      <c r="N17" s="64"/>
    </row>
    <row r="18" spans="1:17" ht="15" customHeight="1" x14ac:dyDescent="0.45">
      <c r="A18" s="24" t="s">
        <v>4</v>
      </c>
      <c r="B18" s="5"/>
      <c r="C18" s="22">
        <v>1</v>
      </c>
      <c r="D18" s="113">
        <v>6400</v>
      </c>
      <c r="E18" s="23">
        <v>1</v>
      </c>
      <c r="F18" s="113">
        <v>300000</v>
      </c>
      <c r="G18" s="23">
        <v>2</v>
      </c>
      <c r="H18" s="113">
        <v>1670.75</v>
      </c>
      <c r="I18" s="23"/>
      <c r="J18" s="25"/>
      <c r="K18" s="23">
        <f>SUM(C18+E18+G18)</f>
        <v>4</v>
      </c>
      <c r="L18" s="25">
        <f>SUM(D18+F18+H18)</f>
        <v>308070.75</v>
      </c>
      <c r="M18" s="14"/>
      <c r="N18" s="36">
        <f>L18/L41</f>
        <v>0.41797736244349237</v>
      </c>
      <c r="Q18" s="26"/>
    </row>
    <row r="19" spans="1:17" ht="15" customHeight="1" x14ac:dyDescent="0.45">
      <c r="A19" s="1" t="s">
        <v>31</v>
      </c>
      <c r="B19" s="5"/>
      <c r="C19" s="22">
        <v>0</v>
      </c>
      <c r="D19" s="92">
        <v>0</v>
      </c>
      <c r="E19" s="23">
        <v>0</v>
      </c>
      <c r="F19" s="92">
        <v>0</v>
      </c>
      <c r="G19" s="23">
        <v>0</v>
      </c>
      <c r="H19" s="92">
        <v>0</v>
      </c>
      <c r="I19" s="23"/>
      <c r="J19" s="25"/>
      <c r="K19" s="23">
        <f t="shared" ref="K19:L24" si="0">SUM(C19+E19+G19)</f>
        <v>0</v>
      </c>
      <c r="L19" s="25">
        <f t="shared" si="0"/>
        <v>0</v>
      </c>
      <c r="M19" s="14"/>
      <c r="N19" s="36">
        <f>L19/L41</f>
        <v>0</v>
      </c>
    </row>
    <row r="20" spans="1:17" ht="15" customHeight="1" x14ac:dyDescent="0.45">
      <c r="A20" s="1" t="s">
        <v>5</v>
      </c>
      <c r="B20" s="5"/>
      <c r="C20" s="22">
        <v>0</v>
      </c>
      <c r="D20" s="92">
        <v>0</v>
      </c>
      <c r="E20" s="23">
        <v>0</v>
      </c>
      <c r="F20" s="92">
        <v>0</v>
      </c>
      <c r="G20" s="23">
        <v>5</v>
      </c>
      <c r="H20" s="113">
        <v>64009.27</v>
      </c>
      <c r="I20" s="23"/>
      <c r="J20" s="25"/>
      <c r="K20" s="23">
        <f t="shared" si="0"/>
        <v>5</v>
      </c>
      <c r="L20" s="25">
        <f t="shared" si="0"/>
        <v>64009.27</v>
      </c>
      <c r="M20" s="14"/>
      <c r="N20" s="36">
        <f>L20/L41</f>
        <v>8.6845069992958962E-2</v>
      </c>
    </row>
    <row r="21" spans="1:17" ht="15" customHeight="1" x14ac:dyDescent="0.45">
      <c r="A21" s="1" t="s">
        <v>6</v>
      </c>
      <c r="B21" s="5"/>
      <c r="C21" s="22">
        <v>1</v>
      </c>
      <c r="D21" s="113">
        <v>375</v>
      </c>
      <c r="E21" s="23">
        <v>0</v>
      </c>
      <c r="F21" s="92">
        <v>0</v>
      </c>
      <c r="G21" s="23">
        <v>5</v>
      </c>
      <c r="H21" s="113">
        <v>57042.57</v>
      </c>
      <c r="I21" s="23"/>
      <c r="J21" s="25"/>
      <c r="K21" s="23">
        <f t="shared" si="0"/>
        <v>6</v>
      </c>
      <c r="L21" s="25">
        <f t="shared" si="0"/>
        <v>57417.57</v>
      </c>
      <c r="M21" s="14"/>
      <c r="N21" s="36">
        <f>L21/L41</f>
        <v>7.7901730256814697E-2</v>
      </c>
    </row>
    <row r="22" spans="1:17" ht="15" customHeight="1" x14ac:dyDescent="0.45">
      <c r="A22" s="1" t="s">
        <v>7</v>
      </c>
      <c r="B22" s="5"/>
      <c r="C22" s="22">
        <v>0</v>
      </c>
      <c r="D22" s="92">
        <v>0</v>
      </c>
      <c r="E22" s="23">
        <v>0</v>
      </c>
      <c r="F22" s="92">
        <v>0</v>
      </c>
      <c r="G22" s="23">
        <v>2</v>
      </c>
      <c r="H22" s="113">
        <v>492.89</v>
      </c>
      <c r="I22" s="23"/>
      <c r="J22" s="25"/>
      <c r="K22" s="23">
        <f t="shared" si="0"/>
        <v>2</v>
      </c>
      <c r="L22" s="25">
        <f t="shared" si="0"/>
        <v>492.89</v>
      </c>
      <c r="M22" s="14"/>
      <c r="N22" s="36">
        <f>L22/L41</f>
        <v>6.6873230313092998E-4</v>
      </c>
    </row>
    <row r="23" spans="1:17" ht="15" customHeight="1" x14ac:dyDescent="0.45">
      <c r="A23" s="1" t="s">
        <v>33</v>
      </c>
      <c r="B23" s="5"/>
      <c r="C23" s="22">
        <v>0</v>
      </c>
      <c r="D23" s="92">
        <v>0</v>
      </c>
      <c r="E23" s="23">
        <v>1</v>
      </c>
      <c r="F23" s="113">
        <v>3864</v>
      </c>
      <c r="G23" s="23">
        <v>9</v>
      </c>
      <c r="H23" s="89">
        <v>40494.25</v>
      </c>
      <c r="I23" s="23"/>
      <c r="J23" s="25"/>
      <c r="K23" s="23">
        <f t="shared" si="0"/>
        <v>10</v>
      </c>
      <c r="L23" s="25">
        <f t="shared" si="0"/>
        <v>44358.25</v>
      </c>
      <c r="M23" s="14"/>
      <c r="N23" s="36">
        <f>L23/L41</f>
        <v>6.0183397280037285E-2</v>
      </c>
    </row>
    <row r="24" spans="1:17" ht="15" customHeight="1" x14ac:dyDescent="0.45">
      <c r="A24" s="1" t="s">
        <v>32</v>
      </c>
      <c r="B24" s="5"/>
      <c r="C24" s="22">
        <v>0</v>
      </c>
      <c r="D24" s="92">
        <v>0</v>
      </c>
      <c r="E24" s="23">
        <v>0</v>
      </c>
      <c r="F24" s="92">
        <v>0</v>
      </c>
      <c r="G24" s="23">
        <v>1</v>
      </c>
      <c r="H24" s="113">
        <v>1290</v>
      </c>
      <c r="I24" s="23"/>
      <c r="J24" s="25"/>
      <c r="K24" s="23">
        <f t="shared" si="0"/>
        <v>1</v>
      </c>
      <c r="L24" s="25">
        <f t="shared" si="0"/>
        <v>1290</v>
      </c>
      <c r="M24" s="14"/>
      <c r="N24" s="36">
        <f>L24/L41</f>
        <v>1.7502174339891249E-3</v>
      </c>
    </row>
    <row r="25" spans="1:17" ht="31.5" customHeight="1" x14ac:dyDescent="0.45">
      <c r="A25" s="3" t="s">
        <v>8</v>
      </c>
      <c r="B25" s="5"/>
      <c r="C25" s="47">
        <f t="shared" ref="C25:H25" si="1">SUM(C18:C24)</f>
        <v>2</v>
      </c>
      <c r="D25" s="92">
        <f t="shared" si="1"/>
        <v>6775</v>
      </c>
      <c r="E25" s="47">
        <v>0</v>
      </c>
      <c r="F25" s="92">
        <f>SUM(F18:F24)</f>
        <v>303864</v>
      </c>
      <c r="G25" s="47">
        <f t="shared" si="1"/>
        <v>24</v>
      </c>
      <c r="H25" s="92">
        <f t="shared" si="1"/>
        <v>164999.72999999998</v>
      </c>
      <c r="I25" s="37">
        <f t="shared" ref="I25:J25" si="2">SUM(I18:I22)</f>
        <v>0</v>
      </c>
      <c r="J25" s="25">
        <f t="shared" si="2"/>
        <v>0</v>
      </c>
      <c r="K25" s="47">
        <f>SUM(K18:K24)</f>
        <v>28</v>
      </c>
      <c r="L25" s="25">
        <f>SUM(L18:L24)</f>
        <v>475638.73000000004</v>
      </c>
      <c r="M25" s="27"/>
      <c r="N25" s="67"/>
    </row>
    <row r="26" spans="1:17" ht="31.5" customHeight="1" x14ac:dyDescent="0.45">
      <c r="A26" s="4" t="s">
        <v>44</v>
      </c>
      <c r="B26" s="5"/>
      <c r="C26" s="12" t="s">
        <v>1</v>
      </c>
      <c r="D26" s="85"/>
      <c r="E26" s="12" t="s">
        <v>1</v>
      </c>
      <c r="F26" s="85"/>
      <c r="G26" s="12" t="s">
        <v>1</v>
      </c>
      <c r="H26" s="85"/>
      <c r="I26" s="12" t="s">
        <v>1</v>
      </c>
      <c r="J26" s="2"/>
      <c r="K26" s="12" t="s">
        <v>1</v>
      </c>
      <c r="L26" s="2"/>
      <c r="M26" s="27"/>
      <c r="N26" s="67"/>
    </row>
    <row r="27" spans="1:17" ht="31.5" customHeight="1" x14ac:dyDescent="0.45">
      <c r="A27" s="24" t="s">
        <v>4</v>
      </c>
      <c r="B27" s="5"/>
      <c r="C27" s="22">
        <v>0</v>
      </c>
      <c r="D27" s="92">
        <v>0</v>
      </c>
      <c r="E27" s="23">
        <v>1</v>
      </c>
      <c r="F27" s="113">
        <v>34895</v>
      </c>
      <c r="G27" s="23">
        <v>3</v>
      </c>
      <c r="H27" s="113">
        <v>4228.5</v>
      </c>
      <c r="I27" s="23"/>
      <c r="J27" s="25"/>
      <c r="K27" s="23">
        <f>SUM(C27+E27+G27)</f>
        <v>4</v>
      </c>
      <c r="L27" s="25">
        <f>SUM(D27+F27+H27)</f>
        <v>39123.5</v>
      </c>
      <c r="M27" s="14"/>
      <c r="N27" s="36">
        <f>L27/L41</f>
        <v>5.308110990594847E-2</v>
      </c>
    </row>
    <row r="28" spans="1:17" ht="31.5" customHeight="1" x14ac:dyDescent="0.45">
      <c r="A28" s="1" t="s">
        <v>31</v>
      </c>
      <c r="B28" s="5"/>
      <c r="C28" s="22">
        <v>0</v>
      </c>
      <c r="D28" s="92">
        <v>0</v>
      </c>
      <c r="E28" s="23">
        <v>0</v>
      </c>
      <c r="F28" s="92">
        <v>0</v>
      </c>
      <c r="G28" s="23">
        <v>0</v>
      </c>
      <c r="H28" s="89">
        <v>0</v>
      </c>
      <c r="I28" s="23"/>
      <c r="J28" s="25"/>
      <c r="K28" s="23">
        <f t="shared" ref="K28:L30" si="3">SUM(C28+E28+G28)</f>
        <v>0</v>
      </c>
      <c r="L28" s="25">
        <f t="shared" si="3"/>
        <v>0</v>
      </c>
      <c r="M28" s="14"/>
      <c r="N28" s="36">
        <f>L28/L41</f>
        <v>0</v>
      </c>
    </row>
    <row r="29" spans="1:17" ht="31.5" customHeight="1" x14ac:dyDescent="0.45">
      <c r="A29" s="1" t="s">
        <v>5</v>
      </c>
      <c r="B29" s="5"/>
      <c r="C29" s="22">
        <v>1</v>
      </c>
      <c r="D29" s="113">
        <v>7540</v>
      </c>
      <c r="E29" s="23">
        <v>0</v>
      </c>
      <c r="F29" s="92">
        <v>0</v>
      </c>
      <c r="G29" s="23">
        <v>0</v>
      </c>
      <c r="H29" s="113">
        <v>0</v>
      </c>
      <c r="I29" s="23"/>
      <c r="J29" s="25"/>
      <c r="K29" s="23">
        <f t="shared" si="3"/>
        <v>1</v>
      </c>
      <c r="L29" s="25">
        <f t="shared" si="3"/>
        <v>7540</v>
      </c>
      <c r="M29" s="14"/>
      <c r="N29" s="36">
        <f>L29/L41</f>
        <v>1.0229953063781397E-2</v>
      </c>
    </row>
    <row r="30" spans="1:17" ht="31.5" customHeight="1" x14ac:dyDescent="0.45">
      <c r="A30" s="1" t="s">
        <v>6</v>
      </c>
      <c r="B30" s="5"/>
      <c r="C30" s="22">
        <v>0</v>
      </c>
      <c r="D30" s="92">
        <v>0</v>
      </c>
      <c r="E30" s="23">
        <v>0</v>
      </c>
      <c r="F30" s="92">
        <v>0</v>
      </c>
      <c r="G30" s="23">
        <v>6</v>
      </c>
      <c r="H30" s="113">
        <v>128364.9</v>
      </c>
      <c r="I30" s="23"/>
      <c r="J30" s="25"/>
      <c r="K30" s="23">
        <f t="shared" si="3"/>
        <v>6</v>
      </c>
      <c r="L30" s="25">
        <f t="shared" si="3"/>
        <v>128364.9</v>
      </c>
      <c r="M30" s="14"/>
      <c r="N30" s="36">
        <f>L30/L41</f>
        <v>0.1741600665831555</v>
      </c>
    </row>
    <row r="31" spans="1:17" ht="15.75" customHeight="1" x14ac:dyDescent="0.45">
      <c r="A31" s="3" t="s">
        <v>45</v>
      </c>
      <c r="B31" s="5"/>
      <c r="C31" s="47">
        <f>SUM(C26:C30)</f>
        <v>1</v>
      </c>
      <c r="D31" s="92">
        <f>SUM(D27:D30)</f>
        <v>7540</v>
      </c>
      <c r="E31" s="47">
        <f>SUM(E27:E30)</f>
        <v>1</v>
      </c>
      <c r="F31" s="92">
        <f>SUM(F27:F30)</f>
        <v>34895</v>
      </c>
      <c r="G31" s="47">
        <f>SUM(G27:G30)</f>
        <v>9</v>
      </c>
      <c r="H31" s="92">
        <f>SUM(H27:H30)</f>
        <v>132593.4</v>
      </c>
      <c r="I31" s="37">
        <f>SUM(I26:I30)</f>
        <v>0</v>
      </c>
      <c r="J31" s="25">
        <f>SUM(J26:J30)</f>
        <v>0</v>
      </c>
      <c r="K31" s="47">
        <f>SUM(K26:K30)</f>
        <v>11</v>
      </c>
      <c r="L31" s="25">
        <f>SUM(L26:L30)</f>
        <v>175028.4</v>
      </c>
      <c r="M31" s="27"/>
      <c r="N31" s="67"/>
    </row>
    <row r="32" spans="1:17" s="26" customFormat="1" ht="15.75" customHeight="1" x14ac:dyDescent="0.45">
      <c r="A32" s="33"/>
      <c r="B32" s="55"/>
      <c r="C32" s="61"/>
      <c r="D32" s="93"/>
      <c r="E32" s="61"/>
      <c r="F32" s="93"/>
      <c r="G32" s="61"/>
      <c r="H32" s="93"/>
      <c r="I32" s="62"/>
      <c r="J32" s="34"/>
      <c r="K32" s="61"/>
      <c r="L32" s="34"/>
      <c r="M32" s="66"/>
      <c r="N32" s="67"/>
    </row>
    <row r="33" spans="1:14" ht="15" customHeight="1" x14ac:dyDescent="0.45">
      <c r="A33" s="3" t="s">
        <v>46</v>
      </c>
      <c r="B33" s="5"/>
      <c r="C33" s="47">
        <f>SUM(C25,C31)</f>
        <v>3</v>
      </c>
      <c r="D33" s="92">
        <f>SUM(D31,D25)</f>
        <v>14315</v>
      </c>
      <c r="E33" s="47">
        <f>SUM(E25,E31)</f>
        <v>1</v>
      </c>
      <c r="F33" s="92">
        <f>SUM(F31,F25)</f>
        <v>338759</v>
      </c>
      <c r="G33" s="47">
        <f>SUM(G25,G31)</f>
        <v>33</v>
      </c>
      <c r="H33" s="92">
        <f>SUM(H31,H25)</f>
        <v>297593.13</v>
      </c>
      <c r="I33" s="37">
        <f>SUM(I27:I30)</f>
        <v>0</v>
      </c>
      <c r="J33" s="25">
        <f>SUM(J27:J30)</f>
        <v>0</v>
      </c>
      <c r="K33" s="47">
        <f>SUM(K25,K31)</f>
        <v>39</v>
      </c>
      <c r="L33" s="25">
        <f>SUM(L25,L31)</f>
        <v>650667.13</v>
      </c>
      <c r="M33" s="27"/>
      <c r="N33" s="68"/>
    </row>
    <row r="34" spans="1:14" s="26" customFormat="1" ht="15" customHeight="1" x14ac:dyDescent="0.45">
      <c r="A34" s="33"/>
      <c r="B34" s="55"/>
      <c r="C34" s="56"/>
      <c r="D34" s="94"/>
      <c r="E34" s="56"/>
      <c r="F34" s="94"/>
      <c r="G34" s="56"/>
      <c r="H34" s="94"/>
      <c r="I34" s="58"/>
      <c r="J34" s="57"/>
      <c r="K34" s="56"/>
      <c r="L34" s="57"/>
      <c r="M34" s="35"/>
      <c r="N34" s="68"/>
    </row>
    <row r="35" spans="1:14" ht="15" customHeight="1" x14ac:dyDescent="0.45">
      <c r="A35" s="4" t="s">
        <v>18</v>
      </c>
      <c r="B35" s="5"/>
      <c r="C35" s="12" t="s">
        <v>1</v>
      </c>
      <c r="D35" s="85"/>
      <c r="E35" s="12" t="s">
        <v>1</v>
      </c>
      <c r="F35" s="85"/>
      <c r="G35" s="12" t="s">
        <v>1</v>
      </c>
      <c r="H35" s="85"/>
      <c r="I35" s="12" t="s">
        <v>1</v>
      </c>
      <c r="J35" s="2"/>
      <c r="K35" s="12" t="s">
        <v>1</v>
      </c>
      <c r="L35" s="2"/>
      <c r="M35" s="14"/>
      <c r="N35" s="68"/>
    </row>
    <row r="36" spans="1:14" ht="15.75" customHeight="1" x14ac:dyDescent="0.5">
      <c r="A36" s="1" t="s">
        <v>10</v>
      </c>
      <c r="B36" s="5"/>
      <c r="C36" s="22"/>
      <c r="D36" s="92"/>
      <c r="E36" s="23"/>
      <c r="F36" s="92"/>
      <c r="G36" s="23">
        <v>1</v>
      </c>
      <c r="H36" s="113">
        <v>86384.15</v>
      </c>
      <c r="I36" s="23"/>
      <c r="J36" s="25"/>
      <c r="K36" s="23">
        <f>SUM(C36,E36,G36)</f>
        <v>1</v>
      </c>
      <c r="L36" s="25">
        <f>SUM(D36,F36,H36)</f>
        <v>86384.15</v>
      </c>
      <c r="M36" s="27"/>
      <c r="N36" s="69">
        <f>L36/L41</f>
        <v>0.1172023607366912</v>
      </c>
    </row>
    <row r="37" spans="1:14" ht="15" customHeight="1" x14ac:dyDescent="0.5">
      <c r="A37" s="1" t="s">
        <v>20</v>
      </c>
      <c r="B37" s="5"/>
      <c r="C37" s="22"/>
      <c r="D37" s="92"/>
      <c r="E37" s="23"/>
      <c r="F37" s="92"/>
      <c r="G37" s="23"/>
      <c r="H37" s="92"/>
      <c r="I37" s="23"/>
      <c r="J37" s="25"/>
      <c r="K37" s="23"/>
      <c r="L37" s="25"/>
      <c r="M37" s="27"/>
      <c r="N37" s="69">
        <v>0</v>
      </c>
    </row>
    <row r="38" spans="1:14" ht="15" customHeight="1" x14ac:dyDescent="0.5">
      <c r="A38" s="1" t="s">
        <v>47</v>
      </c>
      <c r="B38" s="5"/>
      <c r="C38" s="22"/>
      <c r="D38" s="92"/>
      <c r="E38" s="23"/>
      <c r="F38" s="92"/>
      <c r="G38" s="23">
        <v>0</v>
      </c>
      <c r="H38" s="92"/>
      <c r="I38" s="23"/>
      <c r="J38" s="25"/>
      <c r="K38" s="23">
        <v>0</v>
      </c>
      <c r="L38" s="25">
        <f>SUM(D38,F38,H38)</f>
        <v>0</v>
      </c>
      <c r="M38" s="27"/>
      <c r="N38" s="69">
        <f>L38/L41</f>
        <v>0</v>
      </c>
    </row>
    <row r="39" spans="1:14" ht="15.75" customHeight="1" x14ac:dyDescent="0.5">
      <c r="A39" s="1" t="s">
        <v>11</v>
      </c>
      <c r="B39" s="5"/>
      <c r="C39" s="22"/>
      <c r="D39" s="92"/>
      <c r="E39" s="23"/>
      <c r="F39" s="92"/>
      <c r="G39" s="23"/>
      <c r="H39" s="92"/>
      <c r="I39" s="23"/>
      <c r="J39" s="25"/>
      <c r="K39" s="23"/>
      <c r="L39" s="25"/>
      <c r="M39" s="27"/>
      <c r="N39" s="69">
        <v>0</v>
      </c>
    </row>
    <row r="40" spans="1:14" ht="31.5" customHeight="1" x14ac:dyDescent="0.45">
      <c r="A40" s="3" t="s">
        <v>19</v>
      </c>
      <c r="B40" s="5"/>
      <c r="C40" s="37">
        <f>SUM(C36:C39)</f>
        <v>0</v>
      </c>
      <c r="D40" s="92">
        <v>0</v>
      </c>
      <c r="E40" s="37">
        <f>SUM(E36:E39)</f>
        <v>0</v>
      </c>
      <c r="F40" s="92">
        <v>0</v>
      </c>
      <c r="G40" s="54">
        <f>SUM(G36:G39)</f>
        <v>1</v>
      </c>
      <c r="H40" s="95">
        <f>SUM(H36:H39)</f>
        <v>86384.15</v>
      </c>
      <c r="I40" s="37">
        <f>SUM(I31:I39)</f>
        <v>0</v>
      </c>
      <c r="J40" s="25">
        <f>SUM(J31:J39)</f>
        <v>0</v>
      </c>
      <c r="K40" s="53">
        <f>SUM(C40,E40,G40)</f>
        <v>1</v>
      </c>
      <c r="L40" s="25">
        <f>SUM(L36:L39)</f>
        <v>86384.15</v>
      </c>
      <c r="M40" s="14"/>
    </row>
    <row r="41" spans="1:14" ht="31.5" customHeight="1" x14ac:dyDescent="0.45">
      <c r="A41" s="32" t="s">
        <v>36</v>
      </c>
      <c r="B41" s="5"/>
      <c r="C41" s="65">
        <f>SUM(C33,C40)</f>
        <v>3</v>
      </c>
      <c r="D41" s="92">
        <f>SUM(D25,D31,D40)</f>
        <v>14315</v>
      </c>
      <c r="E41" s="65">
        <f>SUM(E33,E40)</f>
        <v>1</v>
      </c>
      <c r="F41" s="92">
        <f>SUM(F25,F31,F40)</f>
        <v>338759</v>
      </c>
      <c r="G41" s="60">
        <f>SUM(G33,G40)</f>
        <v>34</v>
      </c>
      <c r="H41" s="92">
        <f>SUM(H33,H40)</f>
        <v>383977.28</v>
      </c>
      <c r="I41" s="38">
        <f>SUM(I25+I40)</f>
        <v>0</v>
      </c>
      <c r="J41" s="25">
        <f>SUM(J25+J40)</f>
        <v>0</v>
      </c>
      <c r="K41" s="65">
        <f>SUM(K33,K40)</f>
        <v>40</v>
      </c>
      <c r="L41" s="25">
        <f>SUM(L33,L40)</f>
        <v>737051.28</v>
      </c>
      <c r="M41" s="14"/>
      <c r="N41" s="59">
        <f>SUM(N18:N40)</f>
        <v>1</v>
      </c>
    </row>
    <row r="43" spans="1:14" x14ac:dyDescent="0.45">
      <c r="L43" s="52"/>
    </row>
  </sheetData>
  <mergeCells count="16"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  <mergeCell ref="A7:B7"/>
    <mergeCell ref="C7:E7"/>
    <mergeCell ref="A8:B8"/>
    <mergeCell ref="C8:E8"/>
    <mergeCell ref="A9:B9"/>
    <mergeCell ref="C9:E9"/>
  </mergeCells>
  <pageMargins left="0.7" right="0.7" top="0.75" bottom="0.75" header="0.3" footer="0.3"/>
  <pageSetup scale="65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533F4-C922-472B-A1A7-075E4A6075A1}">
  <sheetPr>
    <pageSetUpPr fitToPage="1"/>
  </sheetPr>
  <dimension ref="A6:Q41"/>
  <sheetViews>
    <sheetView zoomScale="90" zoomScaleNormal="90" workbookViewId="0">
      <selection activeCell="A8" sqref="A8:B8"/>
    </sheetView>
  </sheetViews>
  <sheetFormatPr defaultColWidth="9.1328125" defaultRowHeight="14.25" x14ac:dyDescent="0.45"/>
  <cols>
    <col min="1" max="1" width="41.86328125" style="13" bestFit="1" customWidth="1"/>
    <col min="2" max="2" width="9.1328125" style="13"/>
    <col min="3" max="3" width="7.73046875" style="13" customWidth="1"/>
    <col min="4" max="4" width="18.1328125" style="101" customWidth="1"/>
    <col min="5" max="5" width="6.59765625" style="13" customWidth="1"/>
    <col min="6" max="6" width="14.73046875" style="101" customWidth="1"/>
    <col min="7" max="7" width="7.3984375" style="13" customWidth="1"/>
    <col min="8" max="8" width="17.265625" style="101" customWidth="1"/>
    <col min="9" max="9" width="9.1328125" style="13" hidden="1" customWidth="1"/>
    <col min="10" max="10" width="3.3984375" style="13" hidden="1" customWidth="1"/>
    <col min="11" max="11" width="6.1328125" style="13" customWidth="1"/>
    <col min="12" max="12" width="17.265625" style="70" customWidth="1"/>
    <col min="13" max="13" width="1.59765625" style="13" customWidth="1"/>
    <col min="14" max="14" width="29.1328125" style="13" customWidth="1"/>
    <col min="15" max="16384" width="9.1328125" style="13"/>
  </cols>
  <sheetData>
    <row r="6" spans="1:14" ht="34.5" customHeight="1" x14ac:dyDescent="0.45"/>
    <row r="7" spans="1:14" ht="19.899999999999999" customHeight="1" x14ac:dyDescent="0.45">
      <c r="A7" s="197" t="s">
        <v>25</v>
      </c>
      <c r="B7" s="197"/>
      <c r="C7" s="207" t="s">
        <v>34</v>
      </c>
      <c r="D7" s="207"/>
      <c r="E7" s="207"/>
    </row>
    <row r="8" spans="1:14" ht="18.399999999999999" customHeight="1" x14ac:dyDescent="0.45">
      <c r="A8" s="197" t="s">
        <v>292</v>
      </c>
      <c r="B8" s="197"/>
      <c r="C8" s="207" t="s">
        <v>155</v>
      </c>
      <c r="D8" s="207"/>
      <c r="E8" s="207"/>
    </row>
    <row r="9" spans="1:14" ht="19.899999999999999" customHeight="1" x14ac:dyDescent="0.45">
      <c r="A9" s="197" t="s">
        <v>23</v>
      </c>
      <c r="B9" s="197"/>
      <c r="C9" s="208"/>
      <c r="D9" s="207"/>
      <c r="E9" s="207"/>
    </row>
    <row r="10" spans="1:14" ht="18" customHeight="1" x14ac:dyDescent="0.45">
      <c r="A10" s="197" t="s">
        <v>24</v>
      </c>
      <c r="B10" s="197"/>
      <c r="C10" s="207"/>
      <c r="D10" s="207"/>
      <c r="E10" s="207"/>
    </row>
    <row r="11" spans="1:14" ht="18.75" customHeight="1" x14ac:dyDescent="0.45">
      <c r="A11" s="197" t="s">
        <v>35</v>
      </c>
      <c r="B11" s="197"/>
      <c r="C11" s="198" t="s">
        <v>168</v>
      </c>
      <c r="D11" s="198"/>
      <c r="E11" s="198"/>
    </row>
    <row r="12" spans="1:14" ht="33.75" customHeight="1" x14ac:dyDescent="0.55000000000000004">
      <c r="A12" s="4" t="s">
        <v>0</v>
      </c>
      <c r="B12" s="6"/>
      <c r="C12" s="199" t="s">
        <v>28</v>
      </c>
      <c r="D12" s="200"/>
      <c r="E12" s="199" t="s">
        <v>29</v>
      </c>
      <c r="F12" s="200"/>
      <c r="G12" s="205" t="s">
        <v>30</v>
      </c>
      <c r="H12" s="206"/>
      <c r="I12" s="205"/>
      <c r="J12" s="206"/>
      <c r="K12" s="205" t="s">
        <v>2</v>
      </c>
      <c r="L12" s="206"/>
      <c r="M12" s="14"/>
      <c r="N12" s="28" t="s">
        <v>38</v>
      </c>
    </row>
    <row r="13" spans="1:14" ht="21" customHeight="1" x14ac:dyDescent="0.55000000000000004">
      <c r="A13" s="39"/>
      <c r="B13" s="15"/>
      <c r="C13" s="16"/>
      <c r="D13" s="102"/>
      <c r="E13" s="17"/>
      <c r="F13" s="102"/>
      <c r="G13" s="17"/>
      <c r="H13" s="102"/>
      <c r="I13" s="17"/>
      <c r="J13" s="17"/>
      <c r="K13" s="17"/>
      <c r="L13" s="71"/>
      <c r="M13" s="29"/>
      <c r="N13" s="11"/>
    </row>
    <row r="14" spans="1:14" ht="21" customHeight="1" x14ac:dyDescent="0.55000000000000004">
      <c r="A14" s="40"/>
      <c r="B14" s="15"/>
      <c r="C14" s="18"/>
      <c r="D14" s="103"/>
      <c r="E14" s="19"/>
      <c r="F14" s="103"/>
      <c r="G14" s="19"/>
      <c r="H14" s="103"/>
      <c r="I14" s="19"/>
      <c r="J14" s="19"/>
      <c r="K14" s="19"/>
      <c r="L14" s="72"/>
      <c r="M14" s="30"/>
      <c r="N14" s="31"/>
    </row>
    <row r="15" spans="1:14" ht="26.25" customHeight="1" x14ac:dyDescent="0.45">
      <c r="A15" s="41"/>
      <c r="B15" s="5"/>
      <c r="C15" s="20"/>
      <c r="D15" s="104"/>
      <c r="E15" s="9"/>
      <c r="F15" s="104"/>
      <c r="G15" s="9"/>
      <c r="I15" s="9"/>
      <c r="K15" s="9"/>
      <c r="M15" s="21"/>
      <c r="N15" s="209" t="s">
        <v>37</v>
      </c>
    </row>
    <row r="16" spans="1:14" ht="31.5" customHeight="1" x14ac:dyDescent="0.5">
      <c r="A16" s="42"/>
      <c r="B16" s="5"/>
      <c r="C16" s="7"/>
      <c r="D16" s="99" t="s">
        <v>3</v>
      </c>
      <c r="E16" s="10"/>
      <c r="F16" s="99" t="s">
        <v>3</v>
      </c>
      <c r="G16" s="10"/>
      <c r="H16" s="99" t="s">
        <v>3</v>
      </c>
      <c r="I16" s="10"/>
      <c r="J16" s="8" t="s">
        <v>3</v>
      </c>
      <c r="K16" s="10"/>
      <c r="L16" s="73" t="s">
        <v>3</v>
      </c>
      <c r="M16" s="14"/>
      <c r="N16" s="210"/>
    </row>
    <row r="17" spans="1:17" ht="15" customHeight="1" x14ac:dyDescent="0.45">
      <c r="A17" s="4" t="s">
        <v>9</v>
      </c>
      <c r="B17" s="5"/>
      <c r="C17" s="12" t="s">
        <v>1</v>
      </c>
      <c r="D17" s="100"/>
      <c r="E17" s="12" t="s">
        <v>1</v>
      </c>
      <c r="F17" s="100"/>
      <c r="G17" s="12" t="s">
        <v>1</v>
      </c>
      <c r="H17" s="74"/>
      <c r="I17" s="12" t="s">
        <v>1</v>
      </c>
      <c r="J17" s="2"/>
      <c r="K17" s="12" t="s">
        <v>1</v>
      </c>
      <c r="L17" s="76"/>
      <c r="M17" s="14"/>
      <c r="N17" s="64"/>
    </row>
    <row r="18" spans="1:17" ht="15" customHeight="1" x14ac:dyDescent="0.45">
      <c r="A18" s="24" t="s">
        <v>4</v>
      </c>
      <c r="B18" s="5"/>
      <c r="C18" s="22">
        <v>0</v>
      </c>
      <c r="D18" s="105">
        <v>0</v>
      </c>
      <c r="E18" s="23">
        <v>0</v>
      </c>
      <c r="F18" s="105">
        <v>0</v>
      </c>
      <c r="G18" s="23">
        <v>3</v>
      </c>
      <c r="H18" s="120">
        <v>7681.25</v>
      </c>
      <c r="I18" s="23"/>
      <c r="J18" s="25"/>
      <c r="K18" s="23">
        <f>SUM(C18+E18+G18)</f>
        <v>3</v>
      </c>
      <c r="L18" s="75">
        <f>SUM(D23+F18+H18)</f>
        <v>20181.25</v>
      </c>
      <c r="M18" s="14"/>
      <c r="N18" s="36">
        <f>L18/L41</f>
        <v>5.3594449786000635E-2</v>
      </c>
      <c r="Q18" s="26"/>
    </row>
    <row r="19" spans="1:17" ht="15" customHeight="1" x14ac:dyDescent="0.45">
      <c r="A19" s="1" t="s">
        <v>31</v>
      </c>
      <c r="B19" s="5"/>
      <c r="C19" s="22">
        <v>0</v>
      </c>
      <c r="D19" s="105">
        <v>0</v>
      </c>
      <c r="E19" s="23">
        <v>0</v>
      </c>
      <c r="F19" s="105">
        <v>0</v>
      </c>
      <c r="G19" s="23">
        <v>0</v>
      </c>
      <c r="H19" s="105">
        <v>0</v>
      </c>
      <c r="I19" s="23"/>
      <c r="J19" s="25"/>
      <c r="K19" s="23">
        <f t="shared" ref="K19:L24" si="0">SUM(C19+E19+G19)</f>
        <v>0</v>
      </c>
      <c r="L19" s="75">
        <f t="shared" si="0"/>
        <v>0</v>
      </c>
      <c r="M19" s="14"/>
      <c r="N19" s="36">
        <f>L19/L41</f>
        <v>0</v>
      </c>
    </row>
    <row r="20" spans="1:17" ht="15" customHeight="1" x14ac:dyDescent="0.45">
      <c r="A20" s="1" t="s">
        <v>5</v>
      </c>
      <c r="B20" s="5"/>
      <c r="C20" s="22">
        <v>0</v>
      </c>
      <c r="D20" s="105">
        <v>0</v>
      </c>
      <c r="E20" s="23">
        <v>0</v>
      </c>
      <c r="F20" s="105">
        <v>0</v>
      </c>
      <c r="G20" s="23">
        <v>5</v>
      </c>
      <c r="H20" s="120">
        <v>60055.89</v>
      </c>
      <c r="I20" s="23"/>
      <c r="J20" s="25"/>
      <c r="K20" s="23">
        <f t="shared" si="0"/>
        <v>5</v>
      </c>
      <c r="L20" s="75">
        <f t="shared" si="0"/>
        <v>60055.89</v>
      </c>
      <c r="M20" s="14"/>
      <c r="N20" s="36">
        <f>L20/L41</f>
        <v>0.15948776121194563</v>
      </c>
    </row>
    <row r="21" spans="1:17" ht="15" customHeight="1" x14ac:dyDescent="0.45">
      <c r="A21" s="1" t="s">
        <v>6</v>
      </c>
      <c r="B21" s="5"/>
      <c r="C21" s="22">
        <v>0</v>
      </c>
      <c r="D21" s="105">
        <v>0</v>
      </c>
      <c r="E21" s="23">
        <v>0</v>
      </c>
      <c r="F21" s="105">
        <v>0</v>
      </c>
      <c r="G21" s="23">
        <v>4</v>
      </c>
      <c r="H21" s="120">
        <v>38433.97</v>
      </c>
      <c r="I21" s="23"/>
      <c r="J21" s="25"/>
      <c r="K21" s="23">
        <f t="shared" si="0"/>
        <v>4</v>
      </c>
      <c r="L21" s="75">
        <f t="shared" si="0"/>
        <v>38433.97</v>
      </c>
      <c r="M21" s="14"/>
      <c r="N21" s="36">
        <f>L21/L41</f>
        <v>0.10206738805780885</v>
      </c>
    </row>
    <row r="22" spans="1:17" ht="15" customHeight="1" x14ac:dyDescent="0.45">
      <c r="A22" s="1" t="s">
        <v>7</v>
      </c>
      <c r="B22" s="5"/>
      <c r="C22" s="22">
        <v>0</v>
      </c>
      <c r="D22" s="105">
        <v>0</v>
      </c>
      <c r="E22" s="23">
        <v>0</v>
      </c>
      <c r="F22" s="105">
        <v>0</v>
      </c>
      <c r="G22" s="23">
        <v>2</v>
      </c>
      <c r="H22" s="120">
        <v>5185.01</v>
      </c>
      <c r="I22" s="23"/>
      <c r="J22" s="25"/>
      <c r="K22" s="23">
        <f t="shared" si="0"/>
        <v>2</v>
      </c>
      <c r="L22" s="75">
        <f t="shared" si="0"/>
        <v>5185.01</v>
      </c>
      <c r="M22" s="14"/>
      <c r="N22" s="36">
        <f>L22/L41</f>
        <v>1.376960089612443E-2</v>
      </c>
    </row>
    <row r="23" spans="1:17" ht="15" customHeight="1" x14ac:dyDescent="0.45">
      <c r="A23" s="1" t="s">
        <v>33</v>
      </c>
      <c r="B23" s="5"/>
      <c r="C23" s="22">
        <v>1</v>
      </c>
      <c r="D23" s="120">
        <v>12500</v>
      </c>
      <c r="E23" s="23">
        <v>0</v>
      </c>
      <c r="F23" s="105">
        <v>0</v>
      </c>
      <c r="G23" s="23">
        <v>5</v>
      </c>
      <c r="H23" s="101">
        <v>47600.78</v>
      </c>
      <c r="I23" s="23"/>
      <c r="J23" s="25"/>
      <c r="K23" s="23">
        <f t="shared" si="0"/>
        <v>6</v>
      </c>
      <c r="L23" s="75">
        <f>SUM(D23,H23)</f>
        <v>60100.78</v>
      </c>
      <c r="M23" s="14"/>
      <c r="N23" s="36">
        <f>L23/L41</f>
        <v>0.15960697359229339</v>
      </c>
    </row>
    <row r="24" spans="1:17" ht="15" customHeight="1" x14ac:dyDescent="0.45">
      <c r="A24" s="1" t="s">
        <v>32</v>
      </c>
      <c r="B24" s="5"/>
      <c r="C24" s="22">
        <v>0</v>
      </c>
      <c r="D24" s="105">
        <v>0</v>
      </c>
      <c r="E24" s="23">
        <v>0</v>
      </c>
      <c r="F24" s="105">
        <v>0</v>
      </c>
      <c r="G24" s="23">
        <v>1</v>
      </c>
      <c r="H24" s="120">
        <v>870</v>
      </c>
      <c r="I24" s="23"/>
      <c r="J24" s="25"/>
      <c r="K24" s="23">
        <f t="shared" si="0"/>
        <v>1</v>
      </c>
      <c r="L24" s="75">
        <f t="shared" si="0"/>
        <v>870</v>
      </c>
      <c r="M24" s="14"/>
      <c r="N24" s="36">
        <f>L24/L41</f>
        <v>2.3104203809883208E-3</v>
      </c>
    </row>
    <row r="25" spans="1:17" ht="31.5" customHeight="1" x14ac:dyDescent="0.45">
      <c r="A25" s="3" t="s">
        <v>8</v>
      </c>
      <c r="B25" s="5"/>
      <c r="C25" s="47">
        <f t="shared" ref="C25:H25" si="1">SUM(C18:C24)</f>
        <v>1</v>
      </c>
      <c r="D25" s="105">
        <f>SUM(D19:D24)</f>
        <v>12500</v>
      </c>
      <c r="E25" s="47">
        <v>0</v>
      </c>
      <c r="F25" s="105">
        <f>SUM(F18:F24)</f>
        <v>0</v>
      </c>
      <c r="G25" s="47">
        <f t="shared" si="1"/>
        <v>20</v>
      </c>
      <c r="H25" s="105">
        <f t="shared" si="1"/>
        <v>159826.9</v>
      </c>
      <c r="I25" s="37">
        <f t="shared" ref="I25:J25" si="2">SUM(I18:I22)</f>
        <v>0</v>
      </c>
      <c r="J25" s="25">
        <f t="shared" si="2"/>
        <v>0</v>
      </c>
      <c r="K25" s="47">
        <f>SUM(K18:K24)</f>
        <v>21</v>
      </c>
      <c r="L25" s="75">
        <f>SUM(L18:L24)</f>
        <v>184826.9</v>
      </c>
      <c r="M25" s="27"/>
      <c r="N25" s="67"/>
    </row>
    <row r="26" spans="1:17" ht="31.5" customHeight="1" x14ac:dyDescent="0.45">
      <c r="A26" s="4" t="s">
        <v>44</v>
      </c>
      <c r="B26" s="5"/>
      <c r="C26" s="12" t="s">
        <v>1</v>
      </c>
      <c r="D26" s="100"/>
      <c r="E26" s="12" t="s">
        <v>1</v>
      </c>
      <c r="F26" s="100"/>
      <c r="G26" s="12" t="s">
        <v>1</v>
      </c>
      <c r="H26" s="100"/>
      <c r="I26" s="12" t="s">
        <v>1</v>
      </c>
      <c r="J26" s="2"/>
      <c r="K26" s="12" t="s">
        <v>1</v>
      </c>
      <c r="L26" s="76"/>
      <c r="M26" s="27"/>
      <c r="N26" s="67"/>
    </row>
    <row r="27" spans="1:17" ht="31.5" customHeight="1" x14ac:dyDescent="0.45">
      <c r="A27" s="24" t="s">
        <v>4</v>
      </c>
      <c r="B27" s="5"/>
      <c r="C27" s="22">
        <v>0</v>
      </c>
      <c r="D27" s="105">
        <v>0</v>
      </c>
      <c r="E27" s="23">
        <v>0</v>
      </c>
      <c r="F27" s="105">
        <v>0</v>
      </c>
      <c r="G27" s="23">
        <v>1</v>
      </c>
      <c r="H27" s="120">
        <v>600</v>
      </c>
      <c r="I27" s="23"/>
      <c r="J27" s="25"/>
      <c r="K27" s="23">
        <f>SUM(C27+E27+G27)</f>
        <v>1</v>
      </c>
      <c r="L27" s="75">
        <f>SUM(D27+F27+H27)</f>
        <v>600</v>
      </c>
      <c r="M27" s="14"/>
      <c r="N27" s="36">
        <f>L27/L41</f>
        <v>1.5933933661988421E-3</v>
      </c>
    </row>
    <row r="28" spans="1:17" ht="31.5" customHeight="1" x14ac:dyDescent="0.45">
      <c r="A28" s="1" t="s">
        <v>31</v>
      </c>
      <c r="B28" s="5"/>
      <c r="C28" s="22">
        <v>0</v>
      </c>
      <c r="D28" s="105">
        <v>0</v>
      </c>
      <c r="E28" s="23">
        <v>1</v>
      </c>
      <c r="F28" s="120">
        <v>10500</v>
      </c>
      <c r="G28" s="23">
        <v>1</v>
      </c>
      <c r="H28" s="120">
        <v>6639.75</v>
      </c>
      <c r="I28" s="23"/>
      <c r="J28" s="25"/>
      <c r="K28" s="23">
        <f t="shared" ref="K28:L30" si="3">SUM(C28+E28+G28)</f>
        <v>2</v>
      </c>
      <c r="L28" s="75">
        <f t="shared" si="3"/>
        <v>17139.75</v>
      </c>
      <c r="M28" s="14"/>
      <c r="N28" s="36">
        <f>L28/L41</f>
        <v>4.5517273247177671E-2</v>
      </c>
    </row>
    <row r="29" spans="1:17" ht="31.5" customHeight="1" x14ac:dyDescent="0.45">
      <c r="A29" s="1" t="s">
        <v>5</v>
      </c>
      <c r="B29" s="5"/>
      <c r="C29" s="22">
        <v>0</v>
      </c>
      <c r="D29" s="105">
        <v>0</v>
      </c>
      <c r="E29" s="23">
        <v>0</v>
      </c>
      <c r="F29" s="105">
        <v>0</v>
      </c>
      <c r="G29" s="23">
        <v>1</v>
      </c>
      <c r="H29" s="120">
        <v>4125</v>
      </c>
      <c r="I29" s="23"/>
      <c r="J29" s="25"/>
      <c r="K29" s="23">
        <f t="shared" si="3"/>
        <v>1</v>
      </c>
      <c r="L29" s="75">
        <f t="shared" si="3"/>
        <v>4125</v>
      </c>
      <c r="M29" s="14"/>
      <c r="N29" s="36">
        <f>L29/L41</f>
        <v>1.0954579392617039E-2</v>
      </c>
    </row>
    <row r="30" spans="1:17" ht="31.5" customHeight="1" x14ac:dyDescent="0.45">
      <c r="A30" s="1" t="s">
        <v>6</v>
      </c>
      <c r="B30" s="5"/>
      <c r="C30" s="22">
        <v>1</v>
      </c>
      <c r="D30" s="120">
        <v>22005</v>
      </c>
      <c r="E30" s="23">
        <v>0</v>
      </c>
      <c r="F30" s="120">
        <v>0</v>
      </c>
      <c r="G30" s="23">
        <v>5</v>
      </c>
      <c r="H30" s="120">
        <v>55935.73</v>
      </c>
      <c r="I30" s="23"/>
      <c r="J30" s="25"/>
      <c r="K30" s="23">
        <f t="shared" si="3"/>
        <v>6</v>
      </c>
      <c r="L30" s="75">
        <f t="shared" si="3"/>
        <v>77940.73000000001</v>
      </c>
      <c r="M30" s="14"/>
      <c r="N30" s="36">
        <f>L30/L41</f>
        <v>0.20698373689782515</v>
      </c>
    </row>
    <row r="31" spans="1:17" ht="15.75" customHeight="1" x14ac:dyDescent="0.45">
      <c r="A31" s="3" t="s">
        <v>45</v>
      </c>
      <c r="B31" s="5"/>
      <c r="C31" s="47">
        <f>SUM(C26:C30)</f>
        <v>1</v>
      </c>
      <c r="D31" s="105">
        <f>SUM(D27:D30)</f>
        <v>22005</v>
      </c>
      <c r="E31" s="47">
        <f>SUM(E27:E30)</f>
        <v>1</v>
      </c>
      <c r="F31" s="105">
        <f>SUM(F27:F30)</f>
        <v>10500</v>
      </c>
      <c r="G31" s="47">
        <f>SUM(G27:G30)</f>
        <v>8</v>
      </c>
      <c r="H31" s="105">
        <f>SUM(H27:H30)</f>
        <v>67300.48000000001</v>
      </c>
      <c r="I31" s="37">
        <f>SUM(I26:I30)</f>
        <v>0</v>
      </c>
      <c r="J31" s="25">
        <f>SUM(J26:J30)</f>
        <v>0</v>
      </c>
      <c r="K31" s="47">
        <f>SUM(K26:K30)</f>
        <v>10</v>
      </c>
      <c r="L31" s="75">
        <f>SUM(L26:L30)</f>
        <v>99805.48000000001</v>
      </c>
      <c r="M31" s="27"/>
      <c r="N31" s="67"/>
    </row>
    <row r="32" spans="1:17" s="26" customFormat="1" ht="15.75" customHeight="1" x14ac:dyDescent="0.45">
      <c r="A32" s="33"/>
      <c r="B32" s="55"/>
      <c r="C32" s="61"/>
      <c r="D32" s="106"/>
      <c r="E32" s="61"/>
      <c r="F32" s="106"/>
      <c r="G32" s="61"/>
      <c r="H32" s="106"/>
      <c r="I32" s="62"/>
      <c r="J32" s="34"/>
      <c r="K32" s="61"/>
      <c r="L32" s="77"/>
      <c r="M32" s="66"/>
      <c r="N32" s="67"/>
    </row>
    <row r="33" spans="1:14" ht="15" customHeight="1" x14ac:dyDescent="0.45">
      <c r="A33" s="3" t="s">
        <v>46</v>
      </c>
      <c r="B33" s="5"/>
      <c r="C33" s="47">
        <f>SUM(C25,C31)</f>
        <v>2</v>
      </c>
      <c r="D33" s="105">
        <f>SUM(D31,D25)</f>
        <v>34505</v>
      </c>
      <c r="E33" s="47">
        <f>SUM(E25,E31)</f>
        <v>1</v>
      </c>
      <c r="F33" s="105">
        <f>SUM(F31,F25)</f>
        <v>10500</v>
      </c>
      <c r="G33" s="47">
        <f>SUM(G25,G31)</f>
        <v>28</v>
      </c>
      <c r="H33" s="105">
        <f>SUM(H31,H25)</f>
        <v>227127.38</v>
      </c>
      <c r="I33" s="37">
        <f>SUM(I27:I30)</f>
        <v>0</v>
      </c>
      <c r="J33" s="25">
        <f>SUM(J27:J30)</f>
        <v>0</v>
      </c>
      <c r="K33" s="47">
        <f>SUM(K25,K31)</f>
        <v>31</v>
      </c>
      <c r="L33" s="75">
        <f>SUM(L25,L31)</f>
        <v>284632.38</v>
      </c>
      <c r="M33" s="27"/>
      <c r="N33" s="68"/>
    </row>
    <row r="34" spans="1:14" s="26" customFormat="1" ht="15" customHeight="1" x14ac:dyDescent="0.45">
      <c r="A34" s="33"/>
      <c r="B34" s="55"/>
      <c r="C34" s="56"/>
      <c r="D34" s="107"/>
      <c r="E34" s="56"/>
      <c r="F34" s="107"/>
      <c r="G34" s="56"/>
      <c r="H34" s="107"/>
      <c r="I34" s="58"/>
      <c r="J34" s="57"/>
      <c r="K34" s="56"/>
      <c r="L34" s="78"/>
      <c r="M34" s="35"/>
      <c r="N34" s="68"/>
    </row>
    <row r="35" spans="1:14" ht="15" customHeight="1" x14ac:dyDescent="0.45">
      <c r="A35" s="4" t="s">
        <v>18</v>
      </c>
      <c r="B35" s="5"/>
      <c r="C35" s="12" t="s">
        <v>1</v>
      </c>
      <c r="D35" s="100"/>
      <c r="E35" s="12" t="s">
        <v>1</v>
      </c>
      <c r="F35" s="100"/>
      <c r="G35" s="12" t="s">
        <v>1</v>
      </c>
      <c r="H35" s="100"/>
      <c r="I35" s="12" t="s">
        <v>1</v>
      </c>
      <c r="J35" s="2"/>
      <c r="K35" s="12" t="s">
        <v>1</v>
      </c>
      <c r="L35" s="76"/>
      <c r="M35" s="14"/>
      <c r="N35" s="68"/>
    </row>
    <row r="36" spans="1:14" ht="15.75" customHeight="1" x14ac:dyDescent="0.5">
      <c r="A36" s="1" t="s">
        <v>10</v>
      </c>
      <c r="B36" s="5"/>
      <c r="C36" s="22"/>
      <c r="D36" s="105"/>
      <c r="E36" s="23"/>
      <c r="F36" s="105"/>
      <c r="G36" s="23">
        <v>1</v>
      </c>
      <c r="H36" s="120">
        <v>56295</v>
      </c>
      <c r="I36" s="23"/>
      <c r="J36" s="25"/>
      <c r="K36" s="23">
        <f>SUM(C36,E36,G36)</f>
        <v>1</v>
      </c>
      <c r="L36" s="75">
        <f>SUM(D36,F36,H36)</f>
        <v>56295</v>
      </c>
      <c r="M36" s="27"/>
      <c r="N36" s="69">
        <f>L36/L41</f>
        <v>0.14950013258360637</v>
      </c>
    </row>
    <row r="37" spans="1:14" ht="15" customHeight="1" x14ac:dyDescent="0.5">
      <c r="A37" s="1" t="s">
        <v>20</v>
      </c>
      <c r="B37" s="5"/>
      <c r="C37" s="22"/>
      <c r="D37" s="105"/>
      <c r="E37" s="23"/>
      <c r="F37" s="105"/>
      <c r="G37" s="23"/>
      <c r="H37" s="105"/>
      <c r="I37" s="23"/>
      <c r="J37" s="25"/>
      <c r="K37" s="23"/>
      <c r="L37" s="75"/>
      <c r="M37" s="27"/>
      <c r="N37" s="69">
        <v>0</v>
      </c>
    </row>
    <row r="38" spans="1:14" ht="15" customHeight="1" x14ac:dyDescent="0.5">
      <c r="A38" s="1" t="s">
        <v>47</v>
      </c>
      <c r="B38" s="5"/>
      <c r="C38" s="22"/>
      <c r="D38" s="105"/>
      <c r="E38" s="23"/>
      <c r="F38" s="105"/>
      <c r="G38" s="23">
        <v>1</v>
      </c>
      <c r="H38" s="120">
        <v>35627.47</v>
      </c>
      <c r="I38" s="23"/>
      <c r="J38" s="25"/>
      <c r="K38" s="23">
        <v>0</v>
      </c>
      <c r="L38" s="75">
        <f>SUM(D38,F38,H38)</f>
        <v>35627.47</v>
      </c>
      <c r="M38" s="27"/>
      <c r="N38" s="69">
        <f>L38/L41</f>
        <v>9.4614290587413774E-2</v>
      </c>
    </row>
    <row r="39" spans="1:14" ht="15.75" customHeight="1" x14ac:dyDescent="0.5">
      <c r="A39" s="1" t="s">
        <v>11</v>
      </c>
      <c r="B39" s="5"/>
      <c r="C39" s="22"/>
      <c r="D39" s="105"/>
      <c r="E39" s="23"/>
      <c r="F39" s="105"/>
      <c r="G39" s="23"/>
      <c r="H39" s="105"/>
      <c r="I39" s="23"/>
      <c r="J39" s="25"/>
      <c r="K39" s="23"/>
      <c r="L39" s="75"/>
      <c r="M39" s="27"/>
      <c r="N39" s="69">
        <v>0</v>
      </c>
    </row>
    <row r="40" spans="1:14" ht="31.5" customHeight="1" x14ac:dyDescent="0.45">
      <c r="A40" s="3" t="s">
        <v>19</v>
      </c>
      <c r="B40" s="5"/>
      <c r="C40" s="37">
        <f>SUM(C36:C39)</f>
        <v>0</v>
      </c>
      <c r="D40" s="105">
        <v>0</v>
      </c>
      <c r="E40" s="37">
        <f>SUM(E36:E39)</f>
        <v>0</v>
      </c>
      <c r="F40" s="105">
        <v>0</v>
      </c>
      <c r="G40" s="54">
        <f>SUM(G36:G39)</f>
        <v>2</v>
      </c>
      <c r="H40" s="121">
        <f>SUM(H36:H39)</f>
        <v>91922.47</v>
      </c>
      <c r="I40" s="37">
        <f>SUM(I31:I39)</f>
        <v>0</v>
      </c>
      <c r="J40" s="25">
        <f>SUM(J31:J39)</f>
        <v>0</v>
      </c>
      <c r="K40" s="53">
        <f>SUM(C40,E40,G40)</f>
        <v>2</v>
      </c>
      <c r="L40" s="75">
        <f>SUM(L36:L39)</f>
        <v>91922.47</v>
      </c>
      <c r="M40" s="14"/>
    </row>
    <row r="41" spans="1:14" ht="31.5" customHeight="1" x14ac:dyDescent="0.45">
      <c r="A41" s="32" t="s">
        <v>36</v>
      </c>
      <c r="B41" s="5"/>
      <c r="C41" s="65">
        <f>SUM(C33,C40)</f>
        <v>2</v>
      </c>
      <c r="D41" s="105">
        <f>SUM(D25,D31,D40)</f>
        <v>34505</v>
      </c>
      <c r="E41" s="65">
        <f>SUM(E33,E40)</f>
        <v>1</v>
      </c>
      <c r="F41" s="105">
        <f>SUM(F25,F31,F40)</f>
        <v>10500</v>
      </c>
      <c r="G41" s="60">
        <f>SUM(G33,G40)</f>
        <v>30</v>
      </c>
      <c r="H41" s="105">
        <f>SUM(H33,H40)</f>
        <v>319049.84999999998</v>
      </c>
      <c r="I41" s="38">
        <f>SUM(I25+I40)</f>
        <v>0</v>
      </c>
      <c r="J41" s="25">
        <f>SUM(J25+J40)</f>
        <v>0</v>
      </c>
      <c r="K41" s="65">
        <f>SUM(K33,K40)</f>
        <v>33</v>
      </c>
      <c r="L41" s="75">
        <f>SUM(L33,L40)</f>
        <v>376554.85</v>
      </c>
      <c r="M41" s="14"/>
      <c r="N41" s="59">
        <f>SUM(N18:N40)</f>
        <v>1</v>
      </c>
    </row>
  </sheetData>
  <mergeCells count="16"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  <mergeCell ref="A7:B7"/>
    <mergeCell ref="C7:E7"/>
    <mergeCell ref="A8:B8"/>
    <mergeCell ref="C8:E8"/>
    <mergeCell ref="A9:B9"/>
    <mergeCell ref="C9:E9"/>
  </mergeCells>
  <pageMargins left="0.7" right="0.7" top="0.75" bottom="0.75" header="0.3" footer="0.3"/>
  <pageSetup scale="65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34072-37ED-43C1-AD97-C427048A3A0D}">
  <sheetPr>
    <pageSetUpPr fitToPage="1"/>
  </sheetPr>
  <dimension ref="A6:Q41"/>
  <sheetViews>
    <sheetView topLeftCell="A5" zoomScale="90" zoomScaleNormal="90" workbookViewId="0">
      <selection activeCell="A8" sqref="A8:B8"/>
    </sheetView>
  </sheetViews>
  <sheetFormatPr defaultColWidth="9.1328125" defaultRowHeight="14.25" x14ac:dyDescent="0.45"/>
  <cols>
    <col min="1" max="1" width="41.86328125" style="13" bestFit="1" customWidth="1"/>
    <col min="2" max="2" width="9.1328125" style="13"/>
    <col min="3" max="3" width="7.73046875" style="13" customWidth="1"/>
    <col min="4" max="4" width="18.1328125" style="101" customWidth="1"/>
    <col min="5" max="5" width="6.59765625" style="13" customWidth="1"/>
    <col min="6" max="6" width="14.73046875" style="101" customWidth="1"/>
    <col min="7" max="7" width="7.3984375" style="13" customWidth="1"/>
    <col min="8" max="8" width="17.265625" style="101" customWidth="1"/>
    <col min="9" max="9" width="9.1328125" style="13" hidden="1" customWidth="1"/>
    <col min="10" max="10" width="3.3984375" style="13" hidden="1" customWidth="1"/>
    <col min="11" max="11" width="6.1328125" style="13" customWidth="1"/>
    <col min="12" max="12" width="17.265625" style="70" customWidth="1"/>
    <col min="13" max="13" width="1.59765625" style="13" customWidth="1"/>
    <col min="14" max="14" width="29.1328125" style="13" customWidth="1"/>
    <col min="15" max="16384" width="9.1328125" style="13"/>
  </cols>
  <sheetData>
    <row r="6" spans="1:14" ht="34.5" customHeight="1" x14ac:dyDescent="0.45"/>
    <row r="7" spans="1:14" ht="19.899999999999999" customHeight="1" x14ac:dyDescent="0.45">
      <c r="A7" s="197" t="s">
        <v>25</v>
      </c>
      <c r="B7" s="197"/>
      <c r="C7" s="207" t="s">
        <v>34</v>
      </c>
      <c r="D7" s="207"/>
      <c r="E7" s="207"/>
    </row>
    <row r="8" spans="1:14" ht="18.399999999999999" customHeight="1" x14ac:dyDescent="0.45">
      <c r="A8" s="197" t="s">
        <v>292</v>
      </c>
      <c r="B8" s="197"/>
      <c r="C8" s="207" t="s">
        <v>155</v>
      </c>
      <c r="D8" s="207"/>
      <c r="E8" s="207"/>
    </row>
    <row r="9" spans="1:14" ht="19.899999999999999" customHeight="1" x14ac:dyDescent="0.45">
      <c r="A9" s="197" t="s">
        <v>23</v>
      </c>
      <c r="B9" s="197"/>
      <c r="C9" s="208"/>
      <c r="D9" s="207"/>
      <c r="E9" s="207"/>
    </row>
    <row r="10" spans="1:14" ht="18" customHeight="1" x14ac:dyDescent="0.45">
      <c r="A10" s="197" t="s">
        <v>24</v>
      </c>
      <c r="B10" s="197"/>
      <c r="C10" s="207"/>
      <c r="D10" s="207"/>
      <c r="E10" s="207"/>
    </row>
    <row r="11" spans="1:14" ht="18.75" customHeight="1" x14ac:dyDescent="0.45">
      <c r="A11" s="197" t="s">
        <v>35</v>
      </c>
      <c r="B11" s="197"/>
      <c r="C11" s="198" t="s">
        <v>167</v>
      </c>
      <c r="D11" s="198"/>
      <c r="E11" s="198"/>
    </row>
    <row r="12" spans="1:14" ht="33.75" customHeight="1" x14ac:dyDescent="0.55000000000000004">
      <c r="A12" s="4" t="s">
        <v>0</v>
      </c>
      <c r="B12" s="6"/>
      <c r="C12" s="199" t="s">
        <v>28</v>
      </c>
      <c r="D12" s="200"/>
      <c r="E12" s="199" t="s">
        <v>29</v>
      </c>
      <c r="F12" s="200"/>
      <c r="G12" s="205" t="s">
        <v>30</v>
      </c>
      <c r="H12" s="206"/>
      <c r="I12" s="205"/>
      <c r="J12" s="206"/>
      <c r="K12" s="205" t="s">
        <v>2</v>
      </c>
      <c r="L12" s="206"/>
      <c r="M12" s="14"/>
      <c r="N12" s="28" t="s">
        <v>38</v>
      </c>
    </row>
    <row r="13" spans="1:14" ht="21" customHeight="1" x14ac:dyDescent="0.55000000000000004">
      <c r="A13" s="39"/>
      <c r="B13" s="15"/>
      <c r="C13" s="16"/>
      <c r="D13" s="102"/>
      <c r="E13" s="17"/>
      <c r="F13" s="102"/>
      <c r="G13" s="17"/>
      <c r="H13" s="102"/>
      <c r="I13" s="17"/>
      <c r="J13" s="17"/>
      <c r="K13" s="17"/>
      <c r="L13" s="71"/>
      <c r="M13" s="29"/>
      <c r="N13" s="11"/>
    </row>
    <row r="14" spans="1:14" ht="21" customHeight="1" x14ac:dyDescent="0.55000000000000004">
      <c r="A14" s="40"/>
      <c r="B14" s="15"/>
      <c r="C14" s="18"/>
      <c r="D14" s="103"/>
      <c r="E14" s="19"/>
      <c r="F14" s="103"/>
      <c r="G14" s="19"/>
      <c r="H14" s="103"/>
      <c r="I14" s="19"/>
      <c r="J14" s="19"/>
      <c r="K14" s="19"/>
      <c r="L14" s="72"/>
      <c r="M14" s="30"/>
      <c r="N14" s="31"/>
    </row>
    <row r="15" spans="1:14" ht="26.25" customHeight="1" x14ac:dyDescent="0.45">
      <c r="A15" s="41"/>
      <c r="B15" s="5"/>
      <c r="C15" s="20"/>
      <c r="D15" s="104"/>
      <c r="E15" s="9"/>
      <c r="F15" s="104"/>
      <c r="G15" s="9"/>
      <c r="I15" s="9"/>
      <c r="K15" s="9"/>
      <c r="M15" s="21"/>
      <c r="N15" s="209" t="s">
        <v>37</v>
      </c>
    </row>
    <row r="16" spans="1:14" ht="31.5" customHeight="1" x14ac:dyDescent="0.5">
      <c r="A16" s="42"/>
      <c r="B16" s="5"/>
      <c r="C16" s="7"/>
      <c r="D16" s="99" t="s">
        <v>3</v>
      </c>
      <c r="E16" s="10"/>
      <c r="F16" s="99" t="s">
        <v>3</v>
      </c>
      <c r="G16" s="10"/>
      <c r="H16" s="99" t="s">
        <v>3</v>
      </c>
      <c r="I16" s="10"/>
      <c r="J16" s="8" t="s">
        <v>3</v>
      </c>
      <c r="K16" s="10"/>
      <c r="L16" s="73" t="s">
        <v>3</v>
      </c>
      <c r="M16" s="14"/>
      <c r="N16" s="210"/>
    </row>
    <row r="17" spans="1:17" ht="15" customHeight="1" x14ac:dyDescent="0.45">
      <c r="A17" s="4" t="s">
        <v>9</v>
      </c>
      <c r="B17" s="5"/>
      <c r="C17" s="12" t="s">
        <v>1</v>
      </c>
      <c r="D17" s="100"/>
      <c r="E17" s="12" t="s">
        <v>1</v>
      </c>
      <c r="F17" s="100"/>
      <c r="G17" s="12" t="s">
        <v>1</v>
      </c>
      <c r="H17" s="119"/>
      <c r="I17" s="12" t="s">
        <v>1</v>
      </c>
      <c r="J17" s="2"/>
      <c r="K17" s="12" t="s">
        <v>1</v>
      </c>
      <c r="L17" s="76"/>
      <c r="M17" s="14"/>
      <c r="N17" s="64"/>
    </row>
    <row r="18" spans="1:17" ht="15" customHeight="1" x14ac:dyDescent="0.45">
      <c r="A18" s="24" t="s">
        <v>4</v>
      </c>
      <c r="B18" s="5"/>
      <c r="C18" s="22">
        <v>2</v>
      </c>
      <c r="D18" s="122">
        <v>2603.2399999999998</v>
      </c>
      <c r="E18" s="23">
        <v>0</v>
      </c>
      <c r="F18" s="105">
        <v>0</v>
      </c>
      <c r="G18" s="23">
        <v>2</v>
      </c>
      <c r="H18" s="122">
        <v>1811</v>
      </c>
      <c r="I18" s="23"/>
      <c r="J18" s="25"/>
      <c r="K18" s="23">
        <f>SUM(C18+E18+G18)</f>
        <v>4</v>
      </c>
      <c r="L18" s="75">
        <f>SUM(D18+F18+H18)</f>
        <v>4414.24</v>
      </c>
      <c r="M18" s="14"/>
      <c r="N18" s="36">
        <f>L18/L41</f>
        <v>7.0738124697738757E-3</v>
      </c>
      <c r="Q18" s="26"/>
    </row>
    <row r="19" spans="1:17" ht="15" customHeight="1" x14ac:dyDescent="0.45">
      <c r="A19" s="1" t="s">
        <v>31</v>
      </c>
      <c r="B19" s="5"/>
      <c r="C19" s="22">
        <v>0</v>
      </c>
      <c r="D19" s="105">
        <v>0</v>
      </c>
      <c r="E19" s="23">
        <v>0</v>
      </c>
      <c r="F19" s="105">
        <v>0</v>
      </c>
      <c r="G19" s="23">
        <v>0</v>
      </c>
      <c r="H19" s="106">
        <v>0</v>
      </c>
      <c r="I19" s="23"/>
      <c r="J19" s="25"/>
      <c r="K19" s="23">
        <f t="shared" ref="K19:L24" si="0">SUM(C19+E19+G19)</f>
        <v>0</v>
      </c>
      <c r="L19" s="75">
        <f t="shared" si="0"/>
        <v>0</v>
      </c>
      <c r="M19" s="14"/>
      <c r="N19" s="36">
        <f>L19/L41</f>
        <v>0</v>
      </c>
    </row>
    <row r="20" spans="1:17" ht="15" customHeight="1" x14ac:dyDescent="0.45">
      <c r="A20" s="1" t="s">
        <v>5</v>
      </c>
      <c r="B20" s="5"/>
      <c r="C20" s="22">
        <v>0</v>
      </c>
      <c r="D20" s="105">
        <v>0</v>
      </c>
      <c r="E20" s="23">
        <v>0</v>
      </c>
      <c r="F20" s="105">
        <v>0</v>
      </c>
      <c r="G20" s="23">
        <v>5</v>
      </c>
      <c r="H20" s="122">
        <v>78068.210000000006</v>
      </c>
      <c r="I20" s="23"/>
      <c r="J20" s="25"/>
      <c r="K20" s="23">
        <f t="shared" si="0"/>
        <v>5</v>
      </c>
      <c r="L20" s="75">
        <f t="shared" si="0"/>
        <v>78068.210000000006</v>
      </c>
      <c r="M20" s="14"/>
      <c r="N20" s="36">
        <f>L20/L41</f>
        <v>0.12510418042311375</v>
      </c>
    </row>
    <row r="21" spans="1:17" ht="15" customHeight="1" x14ac:dyDescent="0.45">
      <c r="A21" s="1" t="s">
        <v>6</v>
      </c>
      <c r="B21" s="5"/>
      <c r="C21" s="22">
        <v>0</v>
      </c>
      <c r="D21" s="105">
        <v>0</v>
      </c>
      <c r="E21" s="23">
        <v>1</v>
      </c>
      <c r="F21" s="122">
        <v>3470.26</v>
      </c>
      <c r="G21" s="23">
        <v>8</v>
      </c>
      <c r="H21" s="122">
        <v>93922.42</v>
      </c>
      <c r="I21" s="23"/>
      <c r="J21" s="25"/>
      <c r="K21" s="23">
        <f t="shared" si="0"/>
        <v>9</v>
      </c>
      <c r="L21" s="75">
        <f t="shared" si="0"/>
        <v>97392.68</v>
      </c>
      <c r="M21" s="14"/>
      <c r="N21" s="36">
        <f>L21/L41</f>
        <v>0.1560716123837165</v>
      </c>
    </row>
    <row r="22" spans="1:17" ht="15" customHeight="1" x14ac:dyDescent="0.45">
      <c r="A22" s="1" t="s">
        <v>7</v>
      </c>
      <c r="B22" s="5"/>
      <c r="C22" s="22">
        <v>0</v>
      </c>
      <c r="D22" s="105">
        <v>0</v>
      </c>
      <c r="E22" s="23">
        <v>0</v>
      </c>
      <c r="F22" s="105">
        <v>0</v>
      </c>
      <c r="G22" s="23">
        <v>1</v>
      </c>
      <c r="H22" s="122">
        <v>99.01</v>
      </c>
      <c r="I22" s="23"/>
      <c r="J22" s="25"/>
      <c r="K22" s="23">
        <f t="shared" si="0"/>
        <v>1</v>
      </c>
      <c r="L22" s="75">
        <f t="shared" si="0"/>
        <v>99.01</v>
      </c>
      <c r="M22" s="14"/>
      <c r="N22" s="36">
        <f>L22/L41</f>
        <v>1.5866336507129461E-4</v>
      </c>
    </row>
    <row r="23" spans="1:17" ht="15" customHeight="1" x14ac:dyDescent="0.45">
      <c r="A23" s="1" t="s">
        <v>33</v>
      </c>
      <c r="B23" s="5"/>
      <c r="C23" s="22">
        <v>0</v>
      </c>
      <c r="D23" s="105">
        <v>0</v>
      </c>
      <c r="E23" s="23">
        <v>0</v>
      </c>
      <c r="F23" s="105">
        <v>0</v>
      </c>
      <c r="G23" s="23">
        <v>10</v>
      </c>
      <c r="H23" s="123">
        <v>111705.07</v>
      </c>
      <c r="I23" s="23"/>
      <c r="J23" s="25"/>
      <c r="K23" s="23">
        <f t="shared" si="0"/>
        <v>10</v>
      </c>
      <c r="L23" s="75">
        <f t="shared" si="0"/>
        <v>111705.07</v>
      </c>
      <c r="M23" s="14"/>
      <c r="N23" s="36">
        <f>L23/L41</f>
        <v>0.17900719424022341</v>
      </c>
    </row>
    <row r="24" spans="1:17" ht="15" customHeight="1" x14ac:dyDescent="0.45">
      <c r="A24" s="1" t="s">
        <v>32</v>
      </c>
      <c r="B24" s="5"/>
      <c r="C24" s="22">
        <v>0</v>
      </c>
      <c r="D24" s="105">
        <v>0</v>
      </c>
      <c r="E24" s="23">
        <v>0</v>
      </c>
      <c r="F24" s="105">
        <v>0</v>
      </c>
      <c r="G24" s="23">
        <v>1</v>
      </c>
      <c r="H24" s="122">
        <v>3060</v>
      </c>
      <c r="I24" s="23"/>
      <c r="J24" s="25"/>
      <c r="K24" s="23">
        <f t="shared" si="0"/>
        <v>1</v>
      </c>
      <c r="L24" s="75">
        <f t="shared" si="0"/>
        <v>3060</v>
      </c>
      <c r="M24" s="14"/>
      <c r="N24" s="36">
        <f>L24/L41</f>
        <v>4.9036450572483735E-3</v>
      </c>
    </row>
    <row r="25" spans="1:17" ht="31.5" customHeight="1" x14ac:dyDescent="0.45">
      <c r="A25" s="3" t="s">
        <v>8</v>
      </c>
      <c r="B25" s="5"/>
      <c r="C25" s="47">
        <f t="shared" ref="C25:H25" si="1">SUM(C18:C24)</f>
        <v>2</v>
      </c>
      <c r="D25" s="105">
        <f t="shared" si="1"/>
        <v>2603.2399999999998</v>
      </c>
      <c r="E25" s="47">
        <v>0</v>
      </c>
      <c r="F25" s="105">
        <f>SUM(F18:F24)</f>
        <v>3470.26</v>
      </c>
      <c r="G25" s="47">
        <f t="shared" si="1"/>
        <v>27</v>
      </c>
      <c r="H25" s="105">
        <f t="shared" si="1"/>
        <v>288665.71000000002</v>
      </c>
      <c r="I25" s="37">
        <f t="shared" ref="I25:J25" si="2">SUM(I18:I22)</f>
        <v>0</v>
      </c>
      <c r="J25" s="25">
        <f t="shared" si="2"/>
        <v>0</v>
      </c>
      <c r="K25" s="47">
        <f>SUM(K18:K24)</f>
        <v>30</v>
      </c>
      <c r="L25" s="75">
        <f>SUM(L18:L24)</f>
        <v>294739.21000000002</v>
      </c>
      <c r="M25" s="27"/>
      <c r="N25" s="67"/>
    </row>
    <row r="26" spans="1:17" ht="31.5" customHeight="1" x14ac:dyDescent="0.45">
      <c r="A26" s="4" t="s">
        <v>44</v>
      </c>
      <c r="B26" s="5"/>
      <c r="C26" s="12" t="s">
        <v>1</v>
      </c>
      <c r="D26" s="100"/>
      <c r="E26" s="12" t="s">
        <v>1</v>
      </c>
      <c r="F26" s="100"/>
      <c r="G26" s="12" t="s">
        <v>1</v>
      </c>
      <c r="H26" s="100"/>
      <c r="I26" s="12" t="s">
        <v>1</v>
      </c>
      <c r="J26" s="2"/>
      <c r="K26" s="12" t="s">
        <v>1</v>
      </c>
      <c r="L26" s="76"/>
      <c r="M26" s="27"/>
      <c r="N26" s="67"/>
    </row>
    <row r="27" spans="1:17" ht="31.5" customHeight="1" x14ac:dyDescent="0.45">
      <c r="A27" s="24" t="s">
        <v>4</v>
      </c>
      <c r="B27" s="5"/>
      <c r="C27" s="22">
        <v>0</v>
      </c>
      <c r="D27" s="105">
        <v>0</v>
      </c>
      <c r="E27" s="23">
        <v>0</v>
      </c>
      <c r="F27" s="105">
        <v>0</v>
      </c>
      <c r="G27" s="23">
        <v>2</v>
      </c>
      <c r="H27" s="122">
        <v>2158</v>
      </c>
      <c r="I27" s="23"/>
      <c r="J27" s="25"/>
      <c r="K27" s="23">
        <f>SUM(C27+E27+G27)</f>
        <v>2</v>
      </c>
      <c r="L27" s="75">
        <f>SUM(D27+F27+H27)</f>
        <v>2158</v>
      </c>
      <c r="M27" s="14"/>
      <c r="N27" s="36">
        <f>L27/L41</f>
        <v>3.4581915142294088E-3</v>
      </c>
    </row>
    <row r="28" spans="1:17" ht="31.5" customHeight="1" x14ac:dyDescent="0.45">
      <c r="A28" s="1" t="s">
        <v>31</v>
      </c>
      <c r="B28" s="5"/>
      <c r="C28" s="22">
        <v>0</v>
      </c>
      <c r="D28" s="105">
        <v>0</v>
      </c>
      <c r="E28" s="23">
        <v>0</v>
      </c>
      <c r="F28" s="105">
        <v>0</v>
      </c>
      <c r="G28" s="23">
        <v>0</v>
      </c>
      <c r="H28" s="148">
        <v>0</v>
      </c>
      <c r="I28" s="23"/>
      <c r="J28" s="25"/>
      <c r="K28" s="23">
        <f t="shared" ref="K28:L30" si="3">SUM(C28+E28+G28)</f>
        <v>0</v>
      </c>
      <c r="L28" s="75">
        <f t="shared" si="3"/>
        <v>0</v>
      </c>
      <c r="M28" s="14"/>
      <c r="N28" s="36">
        <f>L28/L41</f>
        <v>0</v>
      </c>
    </row>
    <row r="29" spans="1:17" ht="31.5" customHeight="1" x14ac:dyDescent="0.45">
      <c r="A29" s="1" t="s">
        <v>5</v>
      </c>
      <c r="B29" s="5"/>
      <c r="C29" s="22">
        <v>0</v>
      </c>
      <c r="D29" s="105">
        <v>0</v>
      </c>
      <c r="E29" s="23">
        <v>0</v>
      </c>
      <c r="F29" s="105">
        <v>0</v>
      </c>
      <c r="G29" s="23">
        <v>1</v>
      </c>
      <c r="H29" s="148">
        <v>685</v>
      </c>
      <c r="I29" s="23"/>
      <c r="J29" s="25"/>
      <c r="K29" s="23">
        <f t="shared" si="3"/>
        <v>1</v>
      </c>
      <c r="L29" s="75">
        <f t="shared" si="3"/>
        <v>685</v>
      </c>
      <c r="M29" s="14"/>
      <c r="N29" s="36">
        <f>L29/L41</f>
        <v>1.0977113935343582E-3</v>
      </c>
    </row>
    <row r="30" spans="1:17" ht="31.5" customHeight="1" x14ac:dyDescent="0.45">
      <c r="A30" s="1" t="s">
        <v>6</v>
      </c>
      <c r="B30" s="5"/>
      <c r="C30" s="22">
        <v>0</v>
      </c>
      <c r="D30" s="105">
        <v>0</v>
      </c>
      <c r="E30" s="23">
        <v>0</v>
      </c>
      <c r="F30" s="122">
        <v>0</v>
      </c>
      <c r="G30" s="23">
        <v>5</v>
      </c>
      <c r="H30" s="122">
        <v>200876.62</v>
      </c>
      <c r="I30" s="23"/>
      <c r="J30" s="25"/>
      <c r="K30" s="23">
        <f t="shared" si="3"/>
        <v>5</v>
      </c>
      <c r="L30" s="75">
        <f t="shared" si="3"/>
        <v>200876.62</v>
      </c>
      <c r="M30" s="14"/>
      <c r="N30" s="36">
        <f>L30/L41</f>
        <v>0.32190445907835286</v>
      </c>
    </row>
    <row r="31" spans="1:17" ht="15.75" customHeight="1" x14ac:dyDescent="0.45">
      <c r="A31" s="3" t="s">
        <v>45</v>
      </c>
      <c r="B31" s="5"/>
      <c r="C31" s="47">
        <f>SUM(C26:C30)</f>
        <v>0</v>
      </c>
      <c r="D31" s="105">
        <f>SUM(D27:D30)</f>
        <v>0</v>
      </c>
      <c r="E31" s="47">
        <f>SUM(E27:E30)</f>
        <v>0</v>
      </c>
      <c r="F31" s="105">
        <f>SUM(F27:F30)</f>
        <v>0</v>
      </c>
      <c r="G31" s="47">
        <f>SUM(G27:G30)</f>
        <v>8</v>
      </c>
      <c r="H31" s="105">
        <f>SUM(H27:H30)</f>
        <v>203719.62</v>
      </c>
      <c r="I31" s="37">
        <f>SUM(I26:I30)</f>
        <v>0</v>
      </c>
      <c r="J31" s="25">
        <f>SUM(J26:J30)</f>
        <v>0</v>
      </c>
      <c r="K31" s="47">
        <f>SUM(K26:K30)</f>
        <v>8</v>
      </c>
      <c r="L31" s="75">
        <f>SUM(L26:L30)</f>
        <v>203719.62</v>
      </c>
      <c r="M31" s="27"/>
      <c r="N31" s="67"/>
    </row>
    <row r="32" spans="1:17" s="26" customFormat="1" ht="15.75" customHeight="1" x14ac:dyDescent="0.45">
      <c r="A32" s="33"/>
      <c r="B32" s="55"/>
      <c r="C32" s="61"/>
      <c r="D32" s="106"/>
      <c r="E32" s="61"/>
      <c r="F32" s="106"/>
      <c r="G32" s="61"/>
      <c r="H32" s="106"/>
      <c r="I32" s="62"/>
      <c r="J32" s="34"/>
      <c r="K32" s="61"/>
      <c r="L32" s="77"/>
      <c r="M32" s="66"/>
      <c r="N32" s="67"/>
    </row>
    <row r="33" spans="1:14" ht="15" customHeight="1" x14ac:dyDescent="0.45">
      <c r="A33" s="3" t="s">
        <v>46</v>
      </c>
      <c r="B33" s="5"/>
      <c r="C33" s="47">
        <f>SUM(C25,C31)</f>
        <v>2</v>
      </c>
      <c r="D33" s="105">
        <f>SUM(D31,D25)</f>
        <v>2603.2399999999998</v>
      </c>
      <c r="E33" s="47">
        <f>SUM(E25,E31)</f>
        <v>0</v>
      </c>
      <c r="F33" s="105">
        <f>SUM(F31,F25)</f>
        <v>3470.26</v>
      </c>
      <c r="G33" s="47">
        <f>SUM(G25,G31)</f>
        <v>35</v>
      </c>
      <c r="H33" s="105">
        <f>SUM(H31,H25)</f>
        <v>492385.33</v>
      </c>
      <c r="I33" s="37">
        <f>SUM(I27:I30)</f>
        <v>0</v>
      </c>
      <c r="J33" s="25">
        <f>SUM(J27:J30)</f>
        <v>0</v>
      </c>
      <c r="K33" s="47">
        <f>SUM(K25,K31)</f>
        <v>38</v>
      </c>
      <c r="L33" s="75">
        <f>SUM(L25,L31)</f>
        <v>498458.83</v>
      </c>
      <c r="M33" s="27"/>
      <c r="N33" s="68"/>
    </row>
    <row r="34" spans="1:14" s="26" customFormat="1" ht="15" customHeight="1" x14ac:dyDescent="0.45">
      <c r="A34" s="33"/>
      <c r="B34" s="55"/>
      <c r="C34" s="56"/>
      <c r="D34" s="107"/>
      <c r="E34" s="56"/>
      <c r="F34" s="107"/>
      <c r="G34" s="56"/>
      <c r="H34" s="107"/>
      <c r="I34" s="58"/>
      <c r="J34" s="57"/>
      <c r="K34" s="56"/>
      <c r="L34" s="78"/>
      <c r="M34" s="35"/>
      <c r="N34" s="68"/>
    </row>
    <row r="35" spans="1:14" ht="15" customHeight="1" x14ac:dyDescent="0.45">
      <c r="A35" s="4" t="s">
        <v>18</v>
      </c>
      <c r="B35" s="5"/>
      <c r="C35" s="12" t="s">
        <v>1</v>
      </c>
      <c r="D35" s="100"/>
      <c r="E35" s="12" t="s">
        <v>1</v>
      </c>
      <c r="F35" s="100"/>
      <c r="G35" s="12" t="s">
        <v>1</v>
      </c>
      <c r="H35" s="100"/>
      <c r="I35" s="12" t="s">
        <v>1</v>
      </c>
      <c r="J35" s="2"/>
      <c r="K35" s="12" t="s">
        <v>1</v>
      </c>
      <c r="L35" s="76"/>
      <c r="M35" s="14"/>
      <c r="N35" s="68"/>
    </row>
    <row r="36" spans="1:14" ht="15.75" customHeight="1" x14ac:dyDescent="0.5">
      <c r="A36" s="1" t="s">
        <v>10</v>
      </c>
      <c r="B36" s="5"/>
      <c r="C36" s="22"/>
      <c r="D36" s="105"/>
      <c r="E36" s="23"/>
      <c r="F36" s="105"/>
      <c r="G36" s="23">
        <v>2</v>
      </c>
      <c r="H36" s="120">
        <v>125566.76</v>
      </c>
      <c r="I36" s="23"/>
      <c r="J36" s="25"/>
      <c r="K36" s="23">
        <f>SUM(C36,E36,G36)</f>
        <v>2</v>
      </c>
      <c r="L36" s="75">
        <f>SUM(D36,F36,H36)</f>
        <v>125566.76</v>
      </c>
      <c r="M36" s="27"/>
      <c r="N36" s="69">
        <f>L36/L41</f>
        <v>0.2012205300747362</v>
      </c>
    </row>
    <row r="37" spans="1:14" ht="15" customHeight="1" x14ac:dyDescent="0.5">
      <c r="A37" s="1" t="s">
        <v>20</v>
      </c>
      <c r="B37" s="5"/>
      <c r="C37" s="22"/>
      <c r="D37" s="105"/>
      <c r="E37" s="23"/>
      <c r="F37" s="105"/>
      <c r="G37" s="23"/>
      <c r="H37" s="105"/>
      <c r="I37" s="23"/>
      <c r="J37" s="25"/>
      <c r="K37" s="23"/>
      <c r="L37" s="75"/>
      <c r="M37" s="27"/>
      <c r="N37" s="69">
        <v>0</v>
      </c>
    </row>
    <row r="38" spans="1:14" ht="15" customHeight="1" x14ac:dyDescent="0.5">
      <c r="A38" s="1" t="s">
        <v>47</v>
      </c>
      <c r="B38" s="5"/>
      <c r="C38" s="22"/>
      <c r="D38" s="105"/>
      <c r="E38" s="23"/>
      <c r="F38" s="105"/>
      <c r="G38" s="23">
        <v>0</v>
      </c>
      <c r="H38" s="105"/>
      <c r="I38" s="23"/>
      <c r="J38" s="25"/>
      <c r="K38" s="23">
        <v>0</v>
      </c>
      <c r="L38" s="75">
        <f>SUM(D38,F38,H38)</f>
        <v>0</v>
      </c>
      <c r="M38" s="27"/>
      <c r="N38" s="69">
        <f>L38/L41</f>
        <v>0</v>
      </c>
    </row>
    <row r="39" spans="1:14" ht="15.75" customHeight="1" x14ac:dyDescent="0.5">
      <c r="A39" s="1" t="s">
        <v>11</v>
      </c>
      <c r="B39" s="5"/>
      <c r="C39" s="22"/>
      <c r="D39" s="105"/>
      <c r="E39" s="23"/>
      <c r="F39" s="105"/>
      <c r="G39" s="23"/>
      <c r="H39" s="105"/>
      <c r="I39" s="23"/>
      <c r="J39" s="25"/>
      <c r="K39" s="23"/>
      <c r="L39" s="75"/>
      <c r="M39" s="27"/>
      <c r="N39" s="69">
        <v>0</v>
      </c>
    </row>
    <row r="40" spans="1:14" ht="31.5" customHeight="1" x14ac:dyDescent="0.45">
      <c r="A40" s="3" t="s">
        <v>19</v>
      </c>
      <c r="B40" s="5"/>
      <c r="C40" s="37">
        <f>SUM(C36:C39)</f>
        <v>0</v>
      </c>
      <c r="D40" s="105">
        <v>0</v>
      </c>
      <c r="E40" s="37">
        <f>SUM(E36:E39)</f>
        <v>0</v>
      </c>
      <c r="F40" s="105">
        <v>0</v>
      </c>
      <c r="G40" s="54">
        <f>SUM(G36:G39)</f>
        <v>2</v>
      </c>
      <c r="H40" s="121">
        <f>SUM(H36:H39)</f>
        <v>125566.76</v>
      </c>
      <c r="I40" s="37">
        <f>SUM(I31:I39)</f>
        <v>0</v>
      </c>
      <c r="J40" s="25">
        <f>SUM(J31:J39)</f>
        <v>0</v>
      </c>
      <c r="K40" s="53">
        <f>SUM(C40,E40,G40)</f>
        <v>2</v>
      </c>
      <c r="L40" s="75">
        <f>SUM(L36:L39)</f>
        <v>125566.76</v>
      </c>
      <c r="M40" s="14"/>
    </row>
    <row r="41" spans="1:14" ht="31.5" customHeight="1" x14ac:dyDescent="0.45">
      <c r="A41" s="32" t="s">
        <v>36</v>
      </c>
      <c r="B41" s="5"/>
      <c r="C41" s="65">
        <f>SUM(C33,C40)</f>
        <v>2</v>
      </c>
      <c r="D41" s="105">
        <f>SUM(D25,D31,D40)</f>
        <v>2603.2399999999998</v>
      </c>
      <c r="E41" s="65">
        <f>SUM(E33,E40)</f>
        <v>0</v>
      </c>
      <c r="F41" s="105">
        <f>SUM(F25,F31,F40)</f>
        <v>3470.26</v>
      </c>
      <c r="G41" s="60">
        <f>SUM(G33,G40)</f>
        <v>37</v>
      </c>
      <c r="H41" s="105">
        <f>SUM(H33,H40)</f>
        <v>617952.09</v>
      </c>
      <c r="I41" s="38">
        <f>SUM(I25+I40)</f>
        <v>0</v>
      </c>
      <c r="J41" s="25">
        <f>SUM(J25+J40)</f>
        <v>0</v>
      </c>
      <c r="K41" s="65">
        <f>SUM(K33,K40)</f>
        <v>40</v>
      </c>
      <c r="L41" s="75">
        <f>SUM(L33,L40)</f>
        <v>624025.59</v>
      </c>
      <c r="M41" s="14"/>
      <c r="N41" s="59">
        <f>SUM(N18:N40)</f>
        <v>1.0000000000000002</v>
      </c>
    </row>
  </sheetData>
  <mergeCells count="16"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  <mergeCell ref="A7:B7"/>
    <mergeCell ref="C7:E7"/>
    <mergeCell ref="A8:B8"/>
    <mergeCell ref="C8:E8"/>
    <mergeCell ref="A9:B9"/>
    <mergeCell ref="C9:E9"/>
  </mergeCells>
  <pageMargins left="0.7" right="0.7" top="0.75" bottom="0.75" header="0.3" footer="0.3"/>
  <pageSetup scale="65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7C13-2FCC-4481-8174-E02479DB2882}">
  <sheetPr>
    <pageSetUpPr fitToPage="1"/>
  </sheetPr>
  <dimension ref="A6:Q41"/>
  <sheetViews>
    <sheetView topLeftCell="A4" zoomScale="90" zoomScaleNormal="90" workbookViewId="0">
      <selection activeCell="A8" sqref="A8:B8"/>
    </sheetView>
  </sheetViews>
  <sheetFormatPr defaultColWidth="9.1328125" defaultRowHeight="14.25" x14ac:dyDescent="0.45"/>
  <cols>
    <col min="1" max="1" width="41.86328125" style="13" bestFit="1" customWidth="1"/>
    <col min="2" max="2" width="9.1328125" style="13"/>
    <col min="3" max="3" width="7.73046875" style="13" customWidth="1"/>
    <col min="4" max="4" width="18.1328125" style="89" customWidth="1"/>
    <col min="5" max="5" width="6.59765625" style="13" customWidth="1"/>
    <col min="6" max="6" width="14.73046875" style="89" customWidth="1"/>
    <col min="7" max="7" width="7.3984375" style="13" customWidth="1"/>
    <col min="8" max="8" width="17.265625" style="89" customWidth="1"/>
    <col min="9" max="9" width="9.1328125" style="13" hidden="1" customWidth="1"/>
    <col min="10" max="10" width="3.3984375" style="13" hidden="1" customWidth="1"/>
    <col min="11" max="11" width="6.1328125" style="13" customWidth="1"/>
    <col min="12" max="12" width="17.265625" style="63" customWidth="1"/>
    <col min="13" max="13" width="1.59765625" style="13" customWidth="1"/>
    <col min="14" max="14" width="29.1328125" style="13" customWidth="1"/>
    <col min="15" max="16384" width="9.1328125" style="13"/>
  </cols>
  <sheetData>
    <row r="6" spans="1:14" ht="34.5" customHeight="1" x14ac:dyDescent="0.45"/>
    <row r="7" spans="1:14" ht="19.899999999999999" customHeight="1" x14ac:dyDescent="0.45">
      <c r="A7" s="197" t="s">
        <v>25</v>
      </c>
      <c r="B7" s="197"/>
      <c r="C7" s="207" t="s">
        <v>34</v>
      </c>
      <c r="D7" s="207"/>
      <c r="E7" s="207"/>
    </row>
    <row r="8" spans="1:14" ht="18.399999999999999" customHeight="1" x14ac:dyDescent="0.45">
      <c r="A8" s="197" t="s">
        <v>292</v>
      </c>
      <c r="B8" s="197"/>
      <c r="C8" s="207" t="s">
        <v>155</v>
      </c>
      <c r="D8" s="207"/>
      <c r="E8" s="207"/>
    </row>
    <row r="9" spans="1:14" ht="19.899999999999999" customHeight="1" x14ac:dyDescent="0.45">
      <c r="A9" s="197" t="s">
        <v>23</v>
      </c>
      <c r="B9" s="197"/>
      <c r="C9" s="208"/>
      <c r="D9" s="207"/>
      <c r="E9" s="207"/>
    </row>
    <row r="10" spans="1:14" ht="18" customHeight="1" x14ac:dyDescent="0.45">
      <c r="A10" s="197" t="s">
        <v>24</v>
      </c>
      <c r="B10" s="197"/>
      <c r="C10" s="207"/>
      <c r="D10" s="207"/>
      <c r="E10" s="207"/>
    </row>
    <row r="11" spans="1:14" ht="18.75" customHeight="1" x14ac:dyDescent="0.45">
      <c r="A11" s="197" t="s">
        <v>35</v>
      </c>
      <c r="B11" s="197"/>
      <c r="C11" s="198" t="s">
        <v>166</v>
      </c>
      <c r="D11" s="198"/>
      <c r="E11" s="198"/>
    </row>
    <row r="12" spans="1:14" ht="33.75" customHeight="1" x14ac:dyDescent="0.55000000000000004">
      <c r="A12" s="4" t="s">
        <v>0</v>
      </c>
      <c r="B12" s="6"/>
      <c r="C12" s="199" t="s">
        <v>28</v>
      </c>
      <c r="D12" s="200"/>
      <c r="E12" s="199" t="s">
        <v>29</v>
      </c>
      <c r="F12" s="200"/>
      <c r="G12" s="205" t="s">
        <v>30</v>
      </c>
      <c r="H12" s="206"/>
      <c r="I12" s="205"/>
      <c r="J12" s="206"/>
      <c r="K12" s="205" t="s">
        <v>2</v>
      </c>
      <c r="L12" s="206"/>
      <c r="M12" s="14"/>
      <c r="N12" s="28" t="s">
        <v>38</v>
      </c>
    </row>
    <row r="13" spans="1:14" ht="21" customHeight="1" x14ac:dyDescent="0.55000000000000004">
      <c r="A13" s="39"/>
      <c r="B13" s="15"/>
      <c r="C13" s="16"/>
      <c r="D13" s="90"/>
      <c r="E13" s="17"/>
      <c r="F13" s="90"/>
      <c r="G13" s="17"/>
      <c r="H13" s="90"/>
      <c r="I13" s="17"/>
      <c r="J13" s="17"/>
      <c r="K13" s="17"/>
      <c r="L13" s="79"/>
      <c r="M13" s="29"/>
      <c r="N13" s="11"/>
    </row>
    <row r="14" spans="1:14" ht="21" customHeight="1" x14ac:dyDescent="0.55000000000000004">
      <c r="A14" s="40"/>
      <c r="B14" s="15"/>
      <c r="C14" s="18"/>
      <c r="D14" s="91"/>
      <c r="E14" s="19"/>
      <c r="F14" s="91"/>
      <c r="G14" s="19"/>
      <c r="H14" s="91"/>
      <c r="I14" s="19"/>
      <c r="J14" s="19"/>
      <c r="K14" s="19"/>
      <c r="L14" s="80"/>
      <c r="M14" s="30"/>
      <c r="N14" s="31"/>
    </row>
    <row r="15" spans="1:14" ht="26.25" customHeight="1" x14ac:dyDescent="0.45">
      <c r="A15" s="41"/>
      <c r="B15" s="5"/>
      <c r="C15" s="20"/>
      <c r="D15" s="97"/>
      <c r="E15" s="9"/>
      <c r="F15" s="97"/>
      <c r="G15" s="9"/>
      <c r="I15" s="9"/>
      <c r="K15" s="9"/>
      <c r="M15" s="21"/>
      <c r="N15" s="209" t="s">
        <v>37</v>
      </c>
    </row>
    <row r="16" spans="1:14" ht="31.5" customHeight="1" x14ac:dyDescent="0.5">
      <c r="A16" s="42"/>
      <c r="B16" s="5"/>
      <c r="C16" s="7"/>
      <c r="D16" s="81" t="s">
        <v>3</v>
      </c>
      <c r="E16" s="10"/>
      <c r="F16" s="81" t="s">
        <v>3</v>
      </c>
      <c r="G16" s="10"/>
      <c r="H16" s="81" t="s">
        <v>3</v>
      </c>
      <c r="I16" s="10"/>
      <c r="J16" s="8" t="s">
        <v>3</v>
      </c>
      <c r="K16" s="10"/>
      <c r="L16" s="81" t="s">
        <v>3</v>
      </c>
      <c r="M16" s="14"/>
      <c r="N16" s="210"/>
    </row>
    <row r="17" spans="1:17" ht="15" customHeight="1" x14ac:dyDescent="0.45">
      <c r="A17" s="4" t="s">
        <v>9</v>
      </c>
      <c r="B17" s="5"/>
      <c r="C17" s="12" t="s">
        <v>1</v>
      </c>
      <c r="D17" s="85"/>
      <c r="E17" s="12" t="s">
        <v>1</v>
      </c>
      <c r="F17" s="85"/>
      <c r="G17" s="12" t="s">
        <v>1</v>
      </c>
      <c r="H17" s="82"/>
      <c r="I17" s="12" t="s">
        <v>1</v>
      </c>
      <c r="J17" s="2"/>
      <c r="K17" s="12" t="s">
        <v>1</v>
      </c>
      <c r="L17" s="85"/>
      <c r="M17" s="14"/>
      <c r="N17" s="64"/>
    </row>
    <row r="18" spans="1:17" ht="15" customHeight="1" x14ac:dyDescent="0.45">
      <c r="A18" s="24" t="s">
        <v>4</v>
      </c>
      <c r="B18" s="5"/>
      <c r="C18" s="22">
        <v>0</v>
      </c>
      <c r="D18" s="92">
        <v>0</v>
      </c>
      <c r="E18" s="23">
        <v>0</v>
      </c>
      <c r="F18" s="92">
        <v>0</v>
      </c>
      <c r="G18" s="23">
        <v>2</v>
      </c>
      <c r="H18" s="113">
        <v>1793</v>
      </c>
      <c r="I18" s="23"/>
      <c r="J18" s="25"/>
      <c r="K18" s="23">
        <f>SUM(C18+E18+G18)</f>
        <v>2</v>
      </c>
      <c r="L18" s="84">
        <f>SUM(D18+F18+H18)</f>
        <v>1793</v>
      </c>
      <c r="M18" s="14"/>
      <c r="N18" s="36">
        <f>L18/L41</f>
        <v>3.6070179493099108E-3</v>
      </c>
      <c r="Q18" s="26"/>
    </row>
    <row r="19" spans="1:17" ht="15" customHeight="1" x14ac:dyDescent="0.45">
      <c r="A19" s="1" t="s">
        <v>31</v>
      </c>
      <c r="B19" s="5"/>
      <c r="C19" s="22">
        <v>0</v>
      </c>
      <c r="D19" s="92">
        <v>0</v>
      </c>
      <c r="E19" s="23">
        <v>0</v>
      </c>
      <c r="F19" s="92">
        <v>0</v>
      </c>
      <c r="G19" s="23">
        <v>0</v>
      </c>
      <c r="H19" s="92">
        <v>0</v>
      </c>
      <c r="I19" s="23"/>
      <c r="J19" s="25"/>
      <c r="K19" s="23">
        <f t="shared" ref="K19:L24" si="0">SUM(C19+E19+G19)</f>
        <v>0</v>
      </c>
      <c r="L19" s="84">
        <f t="shared" si="0"/>
        <v>0</v>
      </c>
      <c r="M19" s="14"/>
      <c r="N19" s="36">
        <f>L19/L41</f>
        <v>0</v>
      </c>
    </row>
    <row r="20" spans="1:17" ht="15" customHeight="1" x14ac:dyDescent="0.45">
      <c r="A20" s="1" t="s">
        <v>5</v>
      </c>
      <c r="B20" s="5"/>
      <c r="C20" s="22">
        <v>0</v>
      </c>
      <c r="D20" s="92">
        <v>0</v>
      </c>
      <c r="E20" s="23">
        <v>0</v>
      </c>
      <c r="F20" s="92">
        <v>0</v>
      </c>
      <c r="G20" s="23">
        <v>4</v>
      </c>
      <c r="H20" s="113">
        <v>66504.58</v>
      </c>
      <c r="I20" s="23"/>
      <c r="J20" s="25"/>
      <c r="K20" s="23">
        <f t="shared" si="0"/>
        <v>4</v>
      </c>
      <c r="L20" s="84">
        <f t="shared" si="0"/>
        <v>66504.58</v>
      </c>
      <c r="M20" s="14"/>
      <c r="N20" s="36">
        <f>L20/L41</f>
        <v>0.1337887416460217</v>
      </c>
    </row>
    <row r="21" spans="1:17" ht="15" customHeight="1" x14ac:dyDescent="0.45">
      <c r="A21" s="1" t="s">
        <v>6</v>
      </c>
      <c r="B21" s="5"/>
      <c r="C21" s="22">
        <v>0</v>
      </c>
      <c r="D21" s="92">
        <v>0</v>
      </c>
      <c r="E21" s="23">
        <v>0</v>
      </c>
      <c r="F21" s="92">
        <v>0</v>
      </c>
      <c r="G21" s="23">
        <v>7</v>
      </c>
      <c r="H21" s="113">
        <v>115985.72</v>
      </c>
      <c r="I21" s="23"/>
      <c r="J21" s="25"/>
      <c r="K21" s="23">
        <f t="shared" si="0"/>
        <v>7</v>
      </c>
      <c r="L21" s="84">
        <f t="shared" si="0"/>
        <v>115985.72</v>
      </c>
      <c r="M21" s="14"/>
      <c r="N21" s="36">
        <f>L21/L41</f>
        <v>0.23333105069918211</v>
      </c>
    </row>
    <row r="22" spans="1:17" ht="15" customHeight="1" x14ac:dyDescent="0.45">
      <c r="A22" s="1" t="s">
        <v>7</v>
      </c>
      <c r="B22" s="5"/>
      <c r="C22" s="22">
        <v>0</v>
      </c>
      <c r="D22" s="92">
        <v>0</v>
      </c>
      <c r="E22" s="23">
        <v>0</v>
      </c>
      <c r="F22" s="92">
        <v>0</v>
      </c>
      <c r="G22" s="23">
        <v>2</v>
      </c>
      <c r="H22" s="113">
        <v>7663.36</v>
      </c>
      <c r="I22" s="23"/>
      <c r="J22" s="25"/>
      <c r="K22" s="23">
        <f t="shared" si="0"/>
        <v>2</v>
      </c>
      <c r="L22" s="84">
        <f t="shared" si="0"/>
        <v>7663.36</v>
      </c>
      <c r="M22" s="14"/>
      <c r="N22" s="36">
        <f>L22/L41</f>
        <v>1.5416551629684102E-2</v>
      </c>
    </row>
    <row r="23" spans="1:17" ht="15" customHeight="1" x14ac:dyDescent="0.45">
      <c r="A23" s="1" t="s">
        <v>33</v>
      </c>
      <c r="B23" s="5"/>
      <c r="C23" s="22">
        <v>1</v>
      </c>
      <c r="D23" s="113">
        <v>56246.79</v>
      </c>
      <c r="E23" s="23">
        <v>0</v>
      </c>
      <c r="F23" s="92">
        <v>0</v>
      </c>
      <c r="G23" s="23">
        <v>12</v>
      </c>
      <c r="H23" s="63">
        <v>63081.47</v>
      </c>
      <c r="I23" s="23"/>
      <c r="J23" s="25"/>
      <c r="K23" s="23">
        <f t="shared" si="0"/>
        <v>13</v>
      </c>
      <c r="L23" s="84">
        <f t="shared" si="0"/>
        <v>119328.26000000001</v>
      </c>
      <c r="M23" s="14"/>
      <c r="N23" s="36">
        <f>L23/L41</f>
        <v>0.24005531270491906</v>
      </c>
    </row>
    <row r="24" spans="1:17" ht="15" customHeight="1" x14ac:dyDescent="0.45">
      <c r="A24" s="1" t="s">
        <v>32</v>
      </c>
      <c r="B24" s="5"/>
      <c r="C24" s="22">
        <v>0</v>
      </c>
      <c r="D24" s="92">
        <v>0</v>
      </c>
      <c r="E24" s="23">
        <v>0</v>
      </c>
      <c r="F24" s="92">
        <v>0</v>
      </c>
      <c r="G24" s="23">
        <v>1</v>
      </c>
      <c r="H24" s="113">
        <v>9580</v>
      </c>
      <c r="I24" s="23"/>
      <c r="J24" s="25"/>
      <c r="K24" s="23">
        <f t="shared" si="0"/>
        <v>1</v>
      </c>
      <c r="L24" s="84">
        <f t="shared" si="0"/>
        <v>9580</v>
      </c>
      <c r="M24" s="14"/>
      <c r="N24" s="36">
        <f>L24/L41</f>
        <v>1.9272298914885078E-2</v>
      </c>
    </row>
    <row r="25" spans="1:17" ht="31.5" customHeight="1" x14ac:dyDescent="0.45">
      <c r="A25" s="3" t="s">
        <v>8</v>
      </c>
      <c r="B25" s="5"/>
      <c r="C25" s="47">
        <f t="shared" ref="C25:H25" si="1">SUM(C18:C24)</f>
        <v>1</v>
      </c>
      <c r="D25" s="92">
        <f t="shared" si="1"/>
        <v>56246.79</v>
      </c>
      <c r="E25" s="47">
        <v>0</v>
      </c>
      <c r="F25" s="92">
        <v>0</v>
      </c>
      <c r="G25" s="47">
        <f t="shared" si="1"/>
        <v>28</v>
      </c>
      <c r="H25" s="92">
        <f t="shared" si="1"/>
        <v>264608.13</v>
      </c>
      <c r="I25" s="37">
        <f t="shared" ref="I25:J25" si="2">SUM(I18:I22)</f>
        <v>0</v>
      </c>
      <c r="J25" s="25">
        <f t="shared" si="2"/>
        <v>0</v>
      </c>
      <c r="K25" s="47">
        <f>SUM(K18:K24)</f>
        <v>29</v>
      </c>
      <c r="L25" s="84">
        <f>SUM(L18:L24)</f>
        <v>320854.92</v>
      </c>
      <c r="M25" s="27"/>
      <c r="N25" s="67"/>
    </row>
    <row r="26" spans="1:17" ht="31.5" customHeight="1" x14ac:dyDescent="0.45">
      <c r="A26" s="4" t="s">
        <v>44</v>
      </c>
      <c r="B26" s="5"/>
      <c r="C26" s="12" t="s">
        <v>1</v>
      </c>
      <c r="D26" s="85"/>
      <c r="E26" s="12" t="s">
        <v>1</v>
      </c>
      <c r="F26" s="85"/>
      <c r="G26" s="12" t="s">
        <v>1</v>
      </c>
      <c r="H26" s="85"/>
      <c r="I26" s="12" t="s">
        <v>1</v>
      </c>
      <c r="J26" s="2"/>
      <c r="K26" s="12" t="s">
        <v>1</v>
      </c>
      <c r="L26" s="85"/>
      <c r="M26" s="27"/>
      <c r="N26" s="67"/>
    </row>
    <row r="27" spans="1:17" ht="31.5" customHeight="1" x14ac:dyDescent="0.45">
      <c r="A27" s="24" t="s">
        <v>4</v>
      </c>
      <c r="B27" s="5"/>
      <c r="C27" s="22">
        <v>0</v>
      </c>
      <c r="D27" s="92">
        <v>0</v>
      </c>
      <c r="E27" s="23">
        <v>0</v>
      </c>
      <c r="F27" s="92">
        <v>0</v>
      </c>
      <c r="G27" s="23">
        <v>3</v>
      </c>
      <c r="H27" s="113">
        <v>3858</v>
      </c>
      <c r="I27" s="23"/>
      <c r="J27" s="25"/>
      <c r="K27" s="23">
        <f>SUM(C27+E27+G27)</f>
        <v>3</v>
      </c>
      <c r="L27" s="84">
        <f>SUM(D27+F27+H27)</f>
        <v>3858</v>
      </c>
      <c r="M27" s="14"/>
      <c r="N27" s="36">
        <f>L27/L41</f>
        <v>7.7612243438023622E-3</v>
      </c>
    </row>
    <row r="28" spans="1:17" ht="31.5" customHeight="1" x14ac:dyDescent="0.45">
      <c r="A28" s="1" t="s">
        <v>31</v>
      </c>
      <c r="B28" s="5"/>
      <c r="C28" s="22">
        <v>0</v>
      </c>
      <c r="D28" s="92">
        <v>0</v>
      </c>
      <c r="E28" s="23">
        <v>1</v>
      </c>
      <c r="F28" s="113">
        <v>10500</v>
      </c>
      <c r="G28" s="23">
        <v>0</v>
      </c>
      <c r="H28" s="113">
        <v>0</v>
      </c>
      <c r="I28" s="23"/>
      <c r="J28" s="25"/>
      <c r="K28" s="23">
        <f t="shared" ref="K28:L30" si="3">SUM(C28+E28+G28)</f>
        <v>1</v>
      </c>
      <c r="L28" s="84">
        <f t="shared" si="3"/>
        <v>10500</v>
      </c>
      <c r="M28" s="14"/>
      <c r="N28" s="36">
        <f>L28/L41</f>
        <v>2.1123083361826025E-2</v>
      </c>
    </row>
    <row r="29" spans="1:17" ht="31.5" customHeight="1" x14ac:dyDescent="0.45">
      <c r="A29" s="1" t="s">
        <v>5</v>
      </c>
      <c r="B29" s="5"/>
      <c r="C29" s="22">
        <v>0</v>
      </c>
      <c r="D29" s="92">
        <v>0</v>
      </c>
      <c r="E29" s="23">
        <v>0</v>
      </c>
      <c r="F29" s="92">
        <v>0</v>
      </c>
      <c r="G29" s="23">
        <v>0</v>
      </c>
      <c r="H29" s="113">
        <v>0</v>
      </c>
      <c r="I29" s="23"/>
      <c r="J29" s="25"/>
      <c r="K29" s="23">
        <f t="shared" si="3"/>
        <v>0</v>
      </c>
      <c r="L29" s="84">
        <f t="shared" si="3"/>
        <v>0</v>
      </c>
      <c r="M29" s="14"/>
      <c r="N29" s="36">
        <f>L29/L41</f>
        <v>0</v>
      </c>
    </row>
    <row r="30" spans="1:17" ht="31.5" customHeight="1" x14ac:dyDescent="0.45">
      <c r="A30" s="1" t="s">
        <v>6</v>
      </c>
      <c r="B30" s="5"/>
      <c r="C30" s="22">
        <v>1</v>
      </c>
      <c r="D30" s="113">
        <v>14199</v>
      </c>
      <c r="E30" s="23">
        <v>0</v>
      </c>
      <c r="F30" s="113">
        <v>0</v>
      </c>
      <c r="G30" s="23">
        <v>4</v>
      </c>
      <c r="H30" s="113">
        <v>61805.47</v>
      </c>
      <c r="I30" s="23"/>
      <c r="J30" s="25"/>
      <c r="K30" s="23">
        <f t="shared" si="3"/>
        <v>5</v>
      </c>
      <c r="L30" s="84">
        <f t="shared" si="3"/>
        <v>76004.47</v>
      </c>
      <c r="M30" s="14"/>
      <c r="N30" s="36">
        <f>L30/L41</f>
        <v>0.15289988149346717</v>
      </c>
    </row>
    <row r="31" spans="1:17" ht="15.75" customHeight="1" x14ac:dyDescent="0.45">
      <c r="A31" s="3" t="s">
        <v>45</v>
      </c>
      <c r="B31" s="5"/>
      <c r="C31" s="47">
        <f>SUM(C26:C30)</f>
        <v>1</v>
      </c>
      <c r="D31" s="92">
        <f>SUM(D27:D30)</f>
        <v>14199</v>
      </c>
      <c r="E31" s="47">
        <f>SUM(E27:E30)</f>
        <v>1</v>
      </c>
      <c r="F31" s="92">
        <f>SUM(F27:F30)</f>
        <v>10500</v>
      </c>
      <c r="G31" s="47">
        <f>SUM(G27:G30)</f>
        <v>7</v>
      </c>
      <c r="H31" s="92">
        <f>SUM(H27:H30)</f>
        <v>65663.47</v>
      </c>
      <c r="I31" s="37">
        <f>SUM(I26:I30)</f>
        <v>0</v>
      </c>
      <c r="J31" s="25">
        <f>SUM(J26:J30)</f>
        <v>0</v>
      </c>
      <c r="K31" s="47">
        <f>SUM(K26:K30)</f>
        <v>9</v>
      </c>
      <c r="L31" s="84">
        <f>SUM(L26:L30)</f>
        <v>90362.47</v>
      </c>
      <c r="M31" s="27"/>
      <c r="N31" s="67"/>
    </row>
    <row r="32" spans="1:17" s="26" customFormat="1" ht="15.75" customHeight="1" x14ac:dyDescent="0.45">
      <c r="A32" s="33"/>
      <c r="B32" s="55"/>
      <c r="C32" s="61"/>
      <c r="D32" s="93"/>
      <c r="E32" s="61"/>
      <c r="F32" s="93"/>
      <c r="G32" s="61"/>
      <c r="H32" s="93"/>
      <c r="I32" s="62"/>
      <c r="J32" s="34"/>
      <c r="K32" s="61"/>
      <c r="L32" s="86"/>
      <c r="M32" s="66"/>
      <c r="N32" s="67"/>
    </row>
    <row r="33" spans="1:14" ht="15" customHeight="1" x14ac:dyDescent="0.45">
      <c r="A33" s="3" t="s">
        <v>46</v>
      </c>
      <c r="B33" s="5"/>
      <c r="C33" s="47">
        <f>SUM(C25,C31)</f>
        <v>2</v>
      </c>
      <c r="D33" s="92">
        <f>SUM(D31,D25)</f>
        <v>70445.790000000008</v>
      </c>
      <c r="E33" s="47">
        <f>SUM(E25,E31)</f>
        <v>1</v>
      </c>
      <c r="F33" s="92">
        <f>SUM(F31,F25)</f>
        <v>10500</v>
      </c>
      <c r="G33" s="47">
        <f>SUM(G25,G31)</f>
        <v>35</v>
      </c>
      <c r="H33" s="92">
        <f>SUM(H31,H25)</f>
        <v>330271.59999999998</v>
      </c>
      <c r="I33" s="37">
        <f>SUM(I27:I30)</f>
        <v>0</v>
      </c>
      <c r="J33" s="25">
        <f>SUM(J27:J30)</f>
        <v>0</v>
      </c>
      <c r="K33" s="47">
        <f>SUM(K25,K31)</f>
        <v>38</v>
      </c>
      <c r="L33" s="84">
        <f>SUM(L25,L31)</f>
        <v>411217.39</v>
      </c>
      <c r="M33" s="27"/>
      <c r="N33" s="68"/>
    </row>
    <row r="34" spans="1:14" s="26" customFormat="1" ht="15" customHeight="1" x14ac:dyDescent="0.45">
      <c r="A34" s="33"/>
      <c r="B34" s="55"/>
      <c r="C34" s="56"/>
      <c r="D34" s="94"/>
      <c r="E34" s="56"/>
      <c r="F34" s="94"/>
      <c r="G34" s="56"/>
      <c r="H34" s="94"/>
      <c r="I34" s="58"/>
      <c r="J34" s="57"/>
      <c r="K34" s="56"/>
      <c r="L34" s="87"/>
      <c r="M34" s="35"/>
      <c r="N34" s="68"/>
    </row>
    <row r="35" spans="1:14" ht="15" customHeight="1" x14ac:dyDescent="0.45">
      <c r="A35" s="4" t="s">
        <v>18</v>
      </c>
      <c r="B35" s="5"/>
      <c r="C35" s="12" t="s">
        <v>1</v>
      </c>
      <c r="D35" s="85"/>
      <c r="E35" s="12" t="s">
        <v>1</v>
      </c>
      <c r="F35" s="85"/>
      <c r="G35" s="12" t="s">
        <v>1</v>
      </c>
      <c r="H35" s="85"/>
      <c r="I35" s="12" t="s">
        <v>1</v>
      </c>
      <c r="J35" s="2"/>
      <c r="K35" s="12" t="s">
        <v>1</v>
      </c>
      <c r="L35" s="85"/>
      <c r="M35" s="14"/>
      <c r="N35" s="68"/>
    </row>
    <row r="36" spans="1:14" ht="15.75" customHeight="1" x14ac:dyDescent="0.5">
      <c r="A36" s="1" t="s">
        <v>10</v>
      </c>
      <c r="B36" s="5"/>
      <c r="C36" s="22"/>
      <c r="D36" s="92"/>
      <c r="E36" s="23"/>
      <c r="F36" s="92"/>
      <c r="G36" s="23">
        <v>1</v>
      </c>
      <c r="H36" s="113">
        <v>58610.13</v>
      </c>
      <c r="I36" s="23"/>
      <c r="J36" s="25"/>
      <c r="K36" s="23">
        <f>SUM(C36,E36,G36)</f>
        <v>1</v>
      </c>
      <c r="L36" s="84">
        <f>SUM(D36,F36,H36)</f>
        <v>58610.13</v>
      </c>
      <c r="M36" s="27"/>
      <c r="N36" s="69">
        <f>L36/L41</f>
        <v>0.11790730112737717</v>
      </c>
    </row>
    <row r="37" spans="1:14" ht="15" customHeight="1" x14ac:dyDescent="0.5">
      <c r="A37" s="1" t="s">
        <v>20</v>
      </c>
      <c r="B37" s="5"/>
      <c r="C37" s="22"/>
      <c r="D37" s="92"/>
      <c r="E37" s="23"/>
      <c r="F37" s="92"/>
      <c r="G37" s="23"/>
      <c r="H37" s="92"/>
      <c r="I37" s="23"/>
      <c r="J37" s="25"/>
      <c r="K37" s="23"/>
      <c r="L37" s="84"/>
      <c r="M37" s="27"/>
      <c r="N37" s="69">
        <v>0</v>
      </c>
    </row>
    <row r="38" spans="1:14" ht="15" customHeight="1" x14ac:dyDescent="0.5">
      <c r="A38" s="1" t="s">
        <v>47</v>
      </c>
      <c r="B38" s="5"/>
      <c r="C38" s="22"/>
      <c r="D38" s="92"/>
      <c r="E38" s="23"/>
      <c r="F38" s="92"/>
      <c r="G38" s="23">
        <v>1</v>
      </c>
      <c r="H38" s="113">
        <v>27259</v>
      </c>
      <c r="I38" s="23"/>
      <c r="J38" s="25"/>
      <c r="K38" s="23">
        <v>0</v>
      </c>
      <c r="L38" s="84">
        <f>SUM(D38,F38,H38)</f>
        <v>27259</v>
      </c>
      <c r="M38" s="27"/>
      <c r="N38" s="69">
        <f>L38/L41</f>
        <v>5.4837536129525299E-2</v>
      </c>
    </row>
    <row r="39" spans="1:14" ht="15.75" customHeight="1" x14ac:dyDescent="0.5">
      <c r="A39" s="1" t="s">
        <v>11</v>
      </c>
      <c r="B39" s="5"/>
      <c r="C39" s="22"/>
      <c r="D39" s="92"/>
      <c r="E39" s="23"/>
      <c r="F39" s="92"/>
      <c r="G39" s="23"/>
      <c r="H39" s="92"/>
      <c r="I39" s="23"/>
      <c r="J39" s="25"/>
      <c r="K39" s="23"/>
      <c r="L39" s="84"/>
      <c r="M39" s="27"/>
      <c r="N39" s="69">
        <v>0</v>
      </c>
    </row>
    <row r="40" spans="1:14" ht="31.5" customHeight="1" x14ac:dyDescent="0.45">
      <c r="A40" s="3" t="s">
        <v>19</v>
      </c>
      <c r="B40" s="5"/>
      <c r="C40" s="37">
        <f>SUM(C36:C39)</f>
        <v>0</v>
      </c>
      <c r="D40" s="92">
        <v>0</v>
      </c>
      <c r="E40" s="37">
        <f>SUM(E36:E39)</f>
        <v>0</v>
      </c>
      <c r="F40" s="92">
        <v>0</v>
      </c>
      <c r="G40" s="54">
        <f>SUM(G36:G39)</f>
        <v>2</v>
      </c>
      <c r="H40" s="95">
        <f>SUM(H36:H39)</f>
        <v>85869.13</v>
      </c>
      <c r="I40" s="37">
        <f>SUM(I31:I39)</f>
        <v>0</v>
      </c>
      <c r="J40" s="25">
        <f>SUM(J31:J39)</f>
        <v>0</v>
      </c>
      <c r="K40" s="53">
        <f>SUM(C40,E40,G40)</f>
        <v>2</v>
      </c>
      <c r="L40" s="84">
        <f>SUM(L36:L39)</f>
        <v>85869.13</v>
      </c>
      <c r="M40" s="14"/>
    </row>
    <row r="41" spans="1:14" ht="31.5" customHeight="1" x14ac:dyDescent="0.45">
      <c r="A41" s="32" t="s">
        <v>36</v>
      </c>
      <c r="B41" s="5"/>
      <c r="C41" s="65">
        <f>SUM(C33,C40)</f>
        <v>2</v>
      </c>
      <c r="D41" s="92">
        <f>SUM(D25,D31,D40)</f>
        <v>70445.790000000008</v>
      </c>
      <c r="E41" s="65">
        <f>SUM(E33,E40)</f>
        <v>1</v>
      </c>
      <c r="F41" s="92">
        <f>SUM(F25,F31,F40)</f>
        <v>10500</v>
      </c>
      <c r="G41" s="60">
        <f>SUM(G33,G40)</f>
        <v>37</v>
      </c>
      <c r="H41" s="92">
        <f>SUM(H33,H40)</f>
        <v>416140.73</v>
      </c>
      <c r="I41" s="38">
        <f>SUM(I25+I40)</f>
        <v>0</v>
      </c>
      <c r="J41" s="25">
        <f>SUM(J25+J40)</f>
        <v>0</v>
      </c>
      <c r="K41" s="65">
        <f>SUM(K33,K40)</f>
        <v>40</v>
      </c>
      <c r="L41" s="84">
        <f>SUM(L33,L40)</f>
        <v>497086.52</v>
      </c>
      <c r="M41" s="14"/>
      <c r="N41" s="59">
        <f>SUM(N18:N40)</f>
        <v>0.99999999999999978</v>
      </c>
    </row>
  </sheetData>
  <mergeCells count="16"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  <mergeCell ref="A7:B7"/>
    <mergeCell ref="C7:E7"/>
    <mergeCell ref="A8:B8"/>
    <mergeCell ref="C8:E8"/>
    <mergeCell ref="A9:B9"/>
    <mergeCell ref="C9:E9"/>
  </mergeCells>
  <pageMargins left="0.7" right="0.7" top="0.75" bottom="0.75" header="0.3" footer="0.3"/>
  <pageSetup scale="65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E1AE9-B50E-44E8-905D-6E99CECBD79F}">
  <sheetPr>
    <pageSetUpPr fitToPage="1"/>
  </sheetPr>
  <dimension ref="A6:Q43"/>
  <sheetViews>
    <sheetView zoomScale="90" zoomScaleNormal="90" workbookViewId="0">
      <selection activeCell="A8" sqref="A8:B8"/>
    </sheetView>
  </sheetViews>
  <sheetFormatPr defaultColWidth="9.1328125" defaultRowHeight="14.25" x14ac:dyDescent="0.45"/>
  <cols>
    <col min="1" max="1" width="41.86328125" style="13" bestFit="1" customWidth="1"/>
    <col min="2" max="2" width="9.1328125" style="13"/>
    <col min="3" max="3" width="7.73046875" style="13" customWidth="1"/>
    <col min="4" max="4" width="18.1328125" style="89" customWidth="1"/>
    <col min="5" max="5" width="6.59765625" style="13" customWidth="1"/>
    <col min="6" max="6" width="14.73046875" style="89" customWidth="1"/>
    <col min="7" max="7" width="7.3984375" style="13" customWidth="1"/>
    <col min="8" max="8" width="17.265625" style="89" customWidth="1"/>
    <col min="9" max="9" width="9.1328125" style="13" hidden="1" customWidth="1"/>
    <col min="10" max="10" width="3.3984375" style="13" hidden="1" customWidth="1"/>
    <col min="11" max="11" width="6.1328125" style="13" customWidth="1"/>
    <col min="12" max="12" width="17.265625" style="13" customWidth="1"/>
    <col min="13" max="13" width="1.59765625" style="13" customWidth="1"/>
    <col min="14" max="14" width="29.1328125" style="13" customWidth="1"/>
    <col min="15" max="16384" width="9.1328125" style="13"/>
  </cols>
  <sheetData>
    <row r="6" spans="1:14" ht="34.5" customHeight="1" x14ac:dyDescent="0.45"/>
    <row r="7" spans="1:14" ht="19.899999999999999" customHeight="1" x14ac:dyDescent="0.45">
      <c r="A7" s="197" t="s">
        <v>25</v>
      </c>
      <c r="B7" s="197"/>
      <c r="C7" s="207" t="s">
        <v>34</v>
      </c>
      <c r="D7" s="207"/>
      <c r="E7" s="207"/>
    </row>
    <row r="8" spans="1:14" ht="18.399999999999999" customHeight="1" x14ac:dyDescent="0.45">
      <c r="A8" s="197" t="s">
        <v>292</v>
      </c>
      <c r="B8" s="197"/>
      <c r="C8" s="207" t="s">
        <v>155</v>
      </c>
      <c r="D8" s="207"/>
      <c r="E8" s="207"/>
    </row>
    <row r="9" spans="1:14" ht="19.899999999999999" customHeight="1" x14ac:dyDescent="0.45">
      <c r="A9" s="197" t="s">
        <v>23</v>
      </c>
      <c r="B9" s="197"/>
      <c r="C9" s="208"/>
      <c r="D9" s="207"/>
      <c r="E9" s="207"/>
    </row>
    <row r="10" spans="1:14" ht="18" customHeight="1" x14ac:dyDescent="0.45">
      <c r="A10" s="197" t="s">
        <v>24</v>
      </c>
      <c r="B10" s="197"/>
      <c r="C10" s="207"/>
      <c r="D10" s="207"/>
      <c r="E10" s="207"/>
    </row>
    <row r="11" spans="1:14" ht="18.75" customHeight="1" x14ac:dyDescent="0.45">
      <c r="A11" s="197" t="s">
        <v>35</v>
      </c>
      <c r="B11" s="197"/>
      <c r="C11" s="198" t="s">
        <v>165</v>
      </c>
      <c r="D11" s="198"/>
      <c r="E11" s="198"/>
    </row>
    <row r="12" spans="1:14" ht="33.75" customHeight="1" x14ac:dyDescent="0.55000000000000004">
      <c r="A12" s="4" t="s">
        <v>0</v>
      </c>
      <c r="B12" s="6"/>
      <c r="C12" s="199" t="s">
        <v>28</v>
      </c>
      <c r="D12" s="200"/>
      <c r="E12" s="199" t="s">
        <v>29</v>
      </c>
      <c r="F12" s="200"/>
      <c r="G12" s="205" t="s">
        <v>30</v>
      </c>
      <c r="H12" s="206"/>
      <c r="I12" s="205"/>
      <c r="J12" s="206"/>
      <c r="K12" s="205" t="s">
        <v>2</v>
      </c>
      <c r="L12" s="206"/>
      <c r="M12" s="14"/>
      <c r="N12" s="28" t="s">
        <v>38</v>
      </c>
    </row>
    <row r="13" spans="1:14" ht="21" customHeight="1" x14ac:dyDescent="0.55000000000000004">
      <c r="A13" s="39"/>
      <c r="B13" s="15"/>
      <c r="C13" s="16"/>
      <c r="D13" s="90"/>
      <c r="E13" s="17"/>
      <c r="F13" s="90"/>
      <c r="G13" s="17"/>
      <c r="H13" s="90"/>
      <c r="I13" s="17"/>
      <c r="J13" s="17"/>
      <c r="K13" s="17"/>
      <c r="L13" s="17"/>
      <c r="M13" s="29"/>
      <c r="N13" s="11"/>
    </row>
    <row r="14" spans="1:14" ht="21" customHeight="1" x14ac:dyDescent="0.55000000000000004">
      <c r="A14" s="40"/>
      <c r="B14" s="15"/>
      <c r="C14" s="18"/>
      <c r="D14" s="91"/>
      <c r="E14" s="19"/>
      <c r="F14" s="91"/>
      <c r="G14" s="19"/>
      <c r="H14" s="91"/>
      <c r="I14" s="19"/>
      <c r="J14" s="19"/>
      <c r="K14" s="19"/>
      <c r="L14" s="19"/>
      <c r="M14" s="30"/>
      <c r="N14" s="31"/>
    </row>
    <row r="15" spans="1:14" ht="26.25" customHeight="1" x14ac:dyDescent="0.45">
      <c r="A15" s="41"/>
      <c r="B15" s="5"/>
      <c r="C15" s="20"/>
      <c r="D15" s="97"/>
      <c r="E15" s="9"/>
      <c r="F15" s="97"/>
      <c r="G15" s="9"/>
      <c r="I15" s="9"/>
      <c r="K15" s="9"/>
      <c r="M15" s="21"/>
      <c r="N15" s="209" t="s">
        <v>37</v>
      </c>
    </row>
    <row r="16" spans="1:14" ht="31.5" customHeight="1" x14ac:dyDescent="0.5">
      <c r="A16" s="42"/>
      <c r="B16" s="5"/>
      <c r="C16" s="7"/>
      <c r="D16" s="81" t="s">
        <v>3</v>
      </c>
      <c r="E16" s="10"/>
      <c r="F16" s="81" t="s">
        <v>3</v>
      </c>
      <c r="G16" s="10"/>
      <c r="H16" s="81" t="s">
        <v>3</v>
      </c>
      <c r="I16" s="10"/>
      <c r="J16" s="8" t="s">
        <v>3</v>
      </c>
      <c r="K16" s="10"/>
      <c r="L16" s="8" t="s">
        <v>3</v>
      </c>
      <c r="M16" s="14"/>
      <c r="N16" s="210"/>
    </row>
    <row r="17" spans="1:17" ht="15" customHeight="1" x14ac:dyDescent="0.45">
      <c r="A17" s="4" t="s">
        <v>9</v>
      </c>
      <c r="B17" s="5"/>
      <c r="C17" s="12" t="s">
        <v>1</v>
      </c>
      <c r="D17" s="85"/>
      <c r="E17" s="12" t="s">
        <v>1</v>
      </c>
      <c r="F17" s="85"/>
      <c r="G17" s="12" t="s">
        <v>1</v>
      </c>
      <c r="H17" s="82"/>
      <c r="I17" s="12" t="s">
        <v>1</v>
      </c>
      <c r="J17" s="2"/>
      <c r="K17" s="12" t="s">
        <v>1</v>
      </c>
      <c r="L17" s="2"/>
      <c r="M17" s="14"/>
      <c r="N17" s="64"/>
    </row>
    <row r="18" spans="1:17" ht="15" customHeight="1" x14ac:dyDescent="0.45">
      <c r="A18" s="24" t="s">
        <v>4</v>
      </c>
      <c r="B18" s="5"/>
      <c r="C18" s="22">
        <v>0</v>
      </c>
      <c r="D18" s="92">
        <v>0</v>
      </c>
      <c r="E18" s="23">
        <v>0</v>
      </c>
      <c r="F18" s="92">
        <v>0</v>
      </c>
      <c r="G18" s="23">
        <v>2</v>
      </c>
      <c r="H18" s="89">
        <v>10405.06</v>
      </c>
      <c r="I18" s="23"/>
      <c r="J18" s="25"/>
      <c r="K18" s="23">
        <f>SUM(C18+E18+G18)</f>
        <v>2</v>
      </c>
      <c r="L18" s="25">
        <f>SUM(D18+F18+H18)</f>
        <v>10405.06</v>
      </c>
      <c r="M18" s="14"/>
      <c r="N18" s="36">
        <f>L18/L41</f>
        <v>2.7535253124392995E-2</v>
      </c>
      <c r="Q18" s="26"/>
    </row>
    <row r="19" spans="1:17" ht="15" customHeight="1" x14ac:dyDescent="0.45">
      <c r="A19" s="1" t="s">
        <v>31</v>
      </c>
      <c r="B19" s="5"/>
      <c r="C19" s="22">
        <v>0</v>
      </c>
      <c r="D19" s="92">
        <v>0</v>
      </c>
      <c r="E19" s="23">
        <v>0</v>
      </c>
      <c r="F19" s="92">
        <v>0</v>
      </c>
      <c r="G19" s="23">
        <v>0</v>
      </c>
      <c r="H19" s="92">
        <v>0</v>
      </c>
      <c r="I19" s="23"/>
      <c r="J19" s="25"/>
      <c r="K19" s="23">
        <f t="shared" ref="K19:L24" si="0">SUM(C19+E19+G19)</f>
        <v>0</v>
      </c>
      <c r="L19" s="25">
        <f t="shared" si="0"/>
        <v>0</v>
      </c>
      <c r="M19" s="14"/>
      <c r="N19" s="36">
        <f>L19/L41</f>
        <v>0</v>
      </c>
    </row>
    <row r="20" spans="1:17" ht="15" customHeight="1" x14ac:dyDescent="0.45">
      <c r="A20" s="1" t="s">
        <v>5</v>
      </c>
      <c r="B20" s="5"/>
      <c r="C20" s="22">
        <v>1</v>
      </c>
      <c r="D20" s="89">
        <v>381</v>
      </c>
      <c r="E20" s="23">
        <v>0</v>
      </c>
      <c r="F20" s="92">
        <v>0</v>
      </c>
      <c r="G20" s="23">
        <v>3</v>
      </c>
      <c r="H20" s="89">
        <v>55934.25</v>
      </c>
      <c r="I20" s="23"/>
      <c r="J20" s="25"/>
      <c r="K20" s="23">
        <f t="shared" si="0"/>
        <v>4</v>
      </c>
      <c r="L20" s="25">
        <f t="shared" si="0"/>
        <v>56315.25</v>
      </c>
      <c r="M20" s="14"/>
      <c r="N20" s="36">
        <f>L20/L41</f>
        <v>0.14902890166067978</v>
      </c>
    </row>
    <row r="21" spans="1:17" ht="15" customHeight="1" x14ac:dyDescent="0.45">
      <c r="A21" s="1" t="s">
        <v>6</v>
      </c>
      <c r="B21" s="5"/>
      <c r="C21" s="22">
        <v>0</v>
      </c>
      <c r="D21" s="92">
        <v>0</v>
      </c>
      <c r="E21" s="23">
        <v>0</v>
      </c>
      <c r="F21" s="92">
        <v>0</v>
      </c>
      <c r="G21" s="23">
        <v>5</v>
      </c>
      <c r="H21" s="89">
        <v>57431.199999999997</v>
      </c>
      <c r="I21" s="23"/>
      <c r="J21" s="25"/>
      <c r="K21" s="23">
        <f t="shared" si="0"/>
        <v>5</v>
      </c>
      <c r="L21" s="25">
        <f t="shared" si="0"/>
        <v>57431.199999999997</v>
      </c>
      <c r="M21" s="14"/>
      <c r="N21" s="36">
        <f>L21/L41</f>
        <v>0.15198207691619645</v>
      </c>
    </row>
    <row r="22" spans="1:17" ht="15" customHeight="1" x14ac:dyDescent="0.45">
      <c r="A22" s="1" t="s">
        <v>7</v>
      </c>
      <c r="B22" s="5"/>
      <c r="C22" s="22">
        <v>0</v>
      </c>
      <c r="D22" s="92">
        <v>0</v>
      </c>
      <c r="E22" s="23">
        <v>0</v>
      </c>
      <c r="F22" s="92">
        <v>0</v>
      </c>
      <c r="G22" s="23">
        <v>2</v>
      </c>
      <c r="H22" s="89">
        <v>29564.18</v>
      </c>
      <c r="I22" s="23"/>
      <c r="J22" s="25"/>
      <c r="K22" s="23">
        <f t="shared" si="0"/>
        <v>2</v>
      </c>
      <c r="L22" s="25">
        <f t="shared" si="0"/>
        <v>29564.18</v>
      </c>
      <c r="M22" s="14"/>
      <c r="N22" s="36">
        <f>L22/L41</f>
        <v>7.8236663672781981E-2</v>
      </c>
    </row>
    <row r="23" spans="1:17" ht="15" customHeight="1" x14ac:dyDescent="0.45">
      <c r="A23" s="1" t="s">
        <v>33</v>
      </c>
      <c r="B23" s="5"/>
      <c r="C23" s="22">
        <v>0</v>
      </c>
      <c r="D23" s="92">
        <v>0</v>
      </c>
      <c r="E23" s="23">
        <v>0</v>
      </c>
      <c r="F23" s="92">
        <v>0</v>
      </c>
      <c r="G23" s="23">
        <v>12</v>
      </c>
      <c r="H23" s="89">
        <v>87213.56</v>
      </c>
      <c r="I23" s="23"/>
      <c r="J23" s="25"/>
      <c r="K23" s="23">
        <f t="shared" si="0"/>
        <v>12</v>
      </c>
      <c r="L23" s="25">
        <f t="shared" si="0"/>
        <v>87213.56</v>
      </c>
      <c r="M23" s="14"/>
      <c r="N23" s="36">
        <f>L23/L41</f>
        <v>0.23079611751200244</v>
      </c>
    </row>
    <row r="24" spans="1:17" ht="15" customHeight="1" x14ac:dyDescent="0.45">
      <c r="A24" s="1" t="s">
        <v>32</v>
      </c>
      <c r="B24" s="5"/>
      <c r="C24" s="22">
        <v>0</v>
      </c>
      <c r="D24" s="92">
        <v>0</v>
      </c>
      <c r="E24" s="23">
        <v>0</v>
      </c>
      <c r="F24" s="92">
        <v>0</v>
      </c>
      <c r="G24" s="23">
        <v>1</v>
      </c>
      <c r="H24" s="89">
        <v>21690</v>
      </c>
      <c r="I24" s="23"/>
      <c r="J24" s="25"/>
      <c r="K24" s="23">
        <f t="shared" si="0"/>
        <v>1</v>
      </c>
      <c r="L24" s="25">
        <f t="shared" si="0"/>
        <v>21690</v>
      </c>
      <c r="M24" s="14"/>
      <c r="N24" s="36">
        <f>L24/L41</f>
        <v>5.7398961684803747E-2</v>
      </c>
    </row>
    <row r="25" spans="1:17" ht="31.5" customHeight="1" x14ac:dyDescent="0.45">
      <c r="A25" s="3" t="s">
        <v>8</v>
      </c>
      <c r="B25" s="5"/>
      <c r="C25" s="47">
        <f t="shared" ref="C25:H25" si="1">SUM(C18:C24)</f>
        <v>1</v>
      </c>
      <c r="D25" s="92">
        <f t="shared" si="1"/>
        <v>381</v>
      </c>
      <c r="E25" s="47">
        <v>0</v>
      </c>
      <c r="F25" s="92">
        <v>0</v>
      </c>
      <c r="G25" s="47">
        <f t="shared" si="1"/>
        <v>25</v>
      </c>
      <c r="H25" s="92">
        <f t="shared" si="1"/>
        <v>262238.25</v>
      </c>
      <c r="I25" s="37">
        <f t="shared" ref="I25:J25" si="2">SUM(I18:I22)</f>
        <v>0</v>
      </c>
      <c r="J25" s="25">
        <f t="shared" si="2"/>
        <v>0</v>
      </c>
      <c r="K25" s="47">
        <f>SUM(K18:K24)</f>
        <v>26</v>
      </c>
      <c r="L25" s="25">
        <f>SUM(L18:L24)</f>
        <v>262619.25</v>
      </c>
      <c r="M25" s="27"/>
      <c r="N25" s="67"/>
    </row>
    <row r="26" spans="1:17" ht="31.5" customHeight="1" x14ac:dyDescent="0.45">
      <c r="A26" s="4" t="s">
        <v>44</v>
      </c>
      <c r="B26" s="5"/>
      <c r="C26" s="12" t="s">
        <v>1</v>
      </c>
      <c r="D26" s="85"/>
      <c r="E26" s="12" t="s">
        <v>1</v>
      </c>
      <c r="F26" s="85"/>
      <c r="G26" s="12" t="s">
        <v>1</v>
      </c>
      <c r="H26" s="85"/>
      <c r="I26" s="12" t="s">
        <v>1</v>
      </c>
      <c r="J26" s="2"/>
      <c r="K26" s="12" t="s">
        <v>1</v>
      </c>
      <c r="L26" s="2"/>
      <c r="M26" s="27"/>
      <c r="N26" s="67"/>
    </row>
    <row r="27" spans="1:17" ht="31.5" customHeight="1" x14ac:dyDescent="0.45">
      <c r="A27" s="24" t="s">
        <v>4</v>
      </c>
      <c r="B27" s="5"/>
      <c r="C27" s="22">
        <v>0</v>
      </c>
      <c r="D27" s="92">
        <v>0</v>
      </c>
      <c r="E27" s="23">
        <v>0</v>
      </c>
      <c r="F27" s="92">
        <v>0</v>
      </c>
      <c r="G27" s="23">
        <v>3</v>
      </c>
      <c r="H27" s="89">
        <v>2533</v>
      </c>
      <c r="I27" s="23"/>
      <c r="J27" s="25"/>
      <c r="K27" s="23">
        <f>SUM(C27+E27+G27)</f>
        <v>3</v>
      </c>
      <c r="L27" s="25">
        <f>SUM(D27+F27+H27)</f>
        <v>2533</v>
      </c>
      <c r="M27" s="14"/>
      <c r="N27" s="36">
        <f>L27/L41</f>
        <v>6.7031613622686899E-3</v>
      </c>
    </row>
    <row r="28" spans="1:17" ht="31.5" customHeight="1" x14ac:dyDescent="0.45">
      <c r="A28" s="1" t="s">
        <v>31</v>
      </c>
      <c r="B28" s="5"/>
      <c r="C28" s="22">
        <v>0</v>
      </c>
      <c r="D28" s="92">
        <v>0</v>
      </c>
      <c r="E28" s="23">
        <v>0</v>
      </c>
      <c r="F28" s="92">
        <v>0</v>
      </c>
      <c r="G28" s="23">
        <v>2</v>
      </c>
      <c r="H28" s="89">
        <v>8893.0300000000007</v>
      </c>
      <c r="I28" s="23"/>
      <c r="J28" s="25"/>
      <c r="K28" s="23">
        <f t="shared" ref="K28:L30" si="3">SUM(C28+E28+G28)</f>
        <v>2</v>
      </c>
      <c r="L28" s="25">
        <f t="shared" si="3"/>
        <v>8893.0300000000007</v>
      </c>
      <c r="M28" s="14"/>
      <c r="N28" s="36">
        <f>L28/L41</f>
        <v>2.3533918314053034E-2</v>
      </c>
    </row>
    <row r="29" spans="1:17" ht="31.5" customHeight="1" x14ac:dyDescent="0.45">
      <c r="A29" s="1" t="s">
        <v>5</v>
      </c>
      <c r="B29" s="5"/>
      <c r="C29" s="22">
        <v>0</v>
      </c>
      <c r="D29" s="92">
        <v>0</v>
      </c>
      <c r="E29" s="23">
        <v>0</v>
      </c>
      <c r="F29" s="92">
        <v>0</v>
      </c>
      <c r="G29" s="23">
        <v>2</v>
      </c>
      <c r="H29" s="89">
        <v>22924.86</v>
      </c>
      <c r="I29" s="23"/>
      <c r="J29" s="25"/>
      <c r="K29" s="23">
        <f t="shared" si="3"/>
        <v>2</v>
      </c>
      <c r="L29" s="25">
        <f t="shared" si="3"/>
        <v>22924.86</v>
      </c>
      <c r="M29" s="14"/>
      <c r="N29" s="36">
        <f>L29/L41</f>
        <v>6.0666812391401106E-2</v>
      </c>
    </row>
    <row r="30" spans="1:17" ht="31.5" customHeight="1" x14ac:dyDescent="0.45">
      <c r="A30" s="1" t="s">
        <v>6</v>
      </c>
      <c r="B30" s="5"/>
      <c r="C30" s="22">
        <v>1</v>
      </c>
      <c r="D30" s="89">
        <v>3310</v>
      </c>
      <c r="E30" s="23">
        <v>0</v>
      </c>
      <c r="F30" s="89">
        <v>0</v>
      </c>
      <c r="G30" s="23">
        <v>3</v>
      </c>
      <c r="H30" s="89">
        <v>20502.189999999999</v>
      </c>
      <c r="I30" s="23"/>
      <c r="J30" s="25"/>
      <c r="K30" s="23">
        <f t="shared" si="3"/>
        <v>4</v>
      </c>
      <c r="L30" s="25">
        <f t="shared" si="3"/>
        <v>23812.19</v>
      </c>
      <c r="M30" s="14"/>
      <c r="N30" s="36">
        <f>L30/L41</f>
        <v>6.3014983007896125E-2</v>
      </c>
    </row>
    <row r="31" spans="1:17" ht="15.75" customHeight="1" x14ac:dyDescent="0.45">
      <c r="A31" s="3" t="s">
        <v>45</v>
      </c>
      <c r="B31" s="5"/>
      <c r="C31" s="47">
        <f>SUM(C26:C30)</f>
        <v>1</v>
      </c>
      <c r="D31" s="92">
        <f>SUM(D27:D30)</f>
        <v>3310</v>
      </c>
      <c r="E31" s="47">
        <v>0</v>
      </c>
      <c r="F31" s="92">
        <f>SUM(F27:F30)</f>
        <v>0</v>
      </c>
      <c r="G31" s="47">
        <f>SUM(G27:G30)</f>
        <v>10</v>
      </c>
      <c r="H31" s="92">
        <f>SUM(H27:H30)</f>
        <v>54853.08</v>
      </c>
      <c r="I31" s="37">
        <f>SUM(I26:I30)</f>
        <v>0</v>
      </c>
      <c r="J31" s="25">
        <f>SUM(J26:J30)</f>
        <v>0</v>
      </c>
      <c r="K31" s="47">
        <f>SUM(K26:K30)</f>
        <v>11</v>
      </c>
      <c r="L31" s="25">
        <f>SUM(L26:L30)</f>
        <v>58163.08</v>
      </c>
      <c r="M31" s="27"/>
      <c r="N31" s="67"/>
    </row>
    <row r="32" spans="1:17" s="26" customFormat="1" ht="15.75" customHeight="1" x14ac:dyDescent="0.45">
      <c r="A32" s="33"/>
      <c r="B32" s="55"/>
      <c r="C32" s="61"/>
      <c r="D32" s="93"/>
      <c r="E32" s="61"/>
      <c r="F32" s="93"/>
      <c r="G32" s="61"/>
      <c r="H32" s="93"/>
      <c r="I32" s="62"/>
      <c r="J32" s="34"/>
      <c r="K32" s="61"/>
      <c r="L32" s="34"/>
      <c r="M32" s="66"/>
      <c r="N32" s="67"/>
    </row>
    <row r="33" spans="1:14" ht="15" customHeight="1" x14ac:dyDescent="0.45">
      <c r="A33" s="3" t="s">
        <v>46</v>
      </c>
      <c r="B33" s="5"/>
      <c r="C33" s="47">
        <f>SUM(C25,C31)</f>
        <v>2</v>
      </c>
      <c r="D33" s="92">
        <f>SUM(D31,D25)</f>
        <v>3691</v>
      </c>
      <c r="E33" s="47">
        <f>SUM(E25,E31)</f>
        <v>0</v>
      </c>
      <c r="F33" s="92">
        <f>SUM(F31,F25)</f>
        <v>0</v>
      </c>
      <c r="G33" s="47">
        <f>SUM(G25,G31)</f>
        <v>35</v>
      </c>
      <c r="H33" s="92">
        <f>SUM(H31,H25)</f>
        <v>317091.33</v>
      </c>
      <c r="I33" s="37">
        <f>SUM(I27:I30)</f>
        <v>0</v>
      </c>
      <c r="J33" s="25">
        <f>SUM(J27:J30)</f>
        <v>0</v>
      </c>
      <c r="K33" s="47">
        <f>SUM(K25,K31)</f>
        <v>37</v>
      </c>
      <c r="L33" s="25">
        <f>SUM(L25,L31)</f>
        <v>320782.33</v>
      </c>
      <c r="M33" s="27"/>
      <c r="N33" s="68"/>
    </row>
    <row r="34" spans="1:14" s="26" customFormat="1" ht="15" customHeight="1" x14ac:dyDescent="0.45">
      <c r="A34" s="33"/>
      <c r="B34" s="55"/>
      <c r="C34" s="56"/>
      <c r="D34" s="94"/>
      <c r="E34" s="56"/>
      <c r="F34" s="94"/>
      <c r="G34" s="56"/>
      <c r="H34" s="94"/>
      <c r="I34" s="58"/>
      <c r="J34" s="57"/>
      <c r="K34" s="56"/>
      <c r="L34" s="57"/>
      <c r="M34" s="35"/>
      <c r="N34" s="68"/>
    </row>
    <row r="35" spans="1:14" ht="15" customHeight="1" x14ac:dyDescent="0.45">
      <c r="A35" s="4" t="s">
        <v>18</v>
      </c>
      <c r="B35" s="5"/>
      <c r="C35" s="12" t="s">
        <v>1</v>
      </c>
      <c r="D35" s="85"/>
      <c r="E35" s="12" t="s">
        <v>1</v>
      </c>
      <c r="F35" s="85"/>
      <c r="G35" s="12" t="s">
        <v>1</v>
      </c>
      <c r="H35" s="85"/>
      <c r="I35" s="12" t="s">
        <v>1</v>
      </c>
      <c r="J35" s="2"/>
      <c r="K35" s="12" t="s">
        <v>1</v>
      </c>
      <c r="L35" s="2"/>
      <c r="M35" s="14"/>
      <c r="N35" s="68"/>
    </row>
    <row r="36" spans="1:14" ht="15.75" customHeight="1" x14ac:dyDescent="0.5">
      <c r="A36" s="1" t="s">
        <v>10</v>
      </c>
      <c r="B36" s="5"/>
      <c r="C36" s="22"/>
      <c r="D36" s="92"/>
      <c r="E36" s="23"/>
      <c r="F36" s="92"/>
      <c r="G36" s="23">
        <v>1</v>
      </c>
      <c r="H36" s="89">
        <v>57099.07</v>
      </c>
      <c r="I36" s="23"/>
      <c r="J36" s="25"/>
      <c r="K36" s="23">
        <f>SUM(C36,E36,G36)</f>
        <v>1</v>
      </c>
      <c r="L36" s="25">
        <f>SUM(D36,F36,H36)</f>
        <v>57099.07</v>
      </c>
      <c r="M36" s="27"/>
      <c r="N36" s="69">
        <f>L36/L41</f>
        <v>0.15110315035352362</v>
      </c>
    </row>
    <row r="37" spans="1:14" ht="15" customHeight="1" x14ac:dyDescent="0.5">
      <c r="A37" s="1" t="s">
        <v>20</v>
      </c>
      <c r="B37" s="5"/>
      <c r="C37" s="22"/>
      <c r="D37" s="92"/>
      <c r="E37" s="23"/>
      <c r="F37" s="92"/>
      <c r="G37" s="23"/>
      <c r="H37" s="92"/>
      <c r="I37" s="23"/>
      <c r="J37" s="25"/>
      <c r="K37" s="23"/>
      <c r="L37" s="25"/>
      <c r="M37" s="27"/>
      <c r="N37" s="69">
        <v>0</v>
      </c>
    </row>
    <row r="38" spans="1:14" ht="15" customHeight="1" x14ac:dyDescent="0.5">
      <c r="A38" s="1" t="s">
        <v>47</v>
      </c>
      <c r="B38" s="5"/>
      <c r="C38" s="22"/>
      <c r="D38" s="92"/>
      <c r="E38" s="23"/>
      <c r="F38" s="92"/>
      <c r="G38" s="23">
        <v>0</v>
      </c>
      <c r="H38" s="89">
        <v>0</v>
      </c>
      <c r="I38" s="23"/>
      <c r="J38" s="25"/>
      <c r="K38" s="23">
        <v>0</v>
      </c>
      <c r="L38" s="25">
        <f>SUM(D38,F38,H38)</f>
        <v>0</v>
      </c>
      <c r="M38" s="27"/>
      <c r="N38" s="69">
        <f>L38/L41</f>
        <v>0</v>
      </c>
    </row>
    <row r="39" spans="1:14" ht="15.75" customHeight="1" x14ac:dyDescent="0.5">
      <c r="A39" s="1" t="s">
        <v>11</v>
      </c>
      <c r="B39" s="5"/>
      <c r="C39" s="22"/>
      <c r="D39" s="92"/>
      <c r="E39" s="23"/>
      <c r="F39" s="92"/>
      <c r="G39" s="23"/>
      <c r="H39" s="92"/>
      <c r="I39" s="23"/>
      <c r="J39" s="25"/>
      <c r="K39" s="23"/>
      <c r="L39" s="25"/>
      <c r="M39" s="27"/>
      <c r="N39" s="69">
        <v>0</v>
      </c>
    </row>
    <row r="40" spans="1:14" ht="31.5" customHeight="1" x14ac:dyDescent="0.45">
      <c r="A40" s="3" t="s">
        <v>19</v>
      </c>
      <c r="B40" s="5"/>
      <c r="C40" s="37">
        <f>SUM(C36:C39)</f>
        <v>0</v>
      </c>
      <c r="D40" s="92">
        <v>0</v>
      </c>
      <c r="E40" s="37">
        <f>SUM(E36:E39)</f>
        <v>0</v>
      </c>
      <c r="F40" s="92">
        <v>0</v>
      </c>
      <c r="G40" s="54">
        <f>SUM(G36:G39)</f>
        <v>1</v>
      </c>
      <c r="H40" s="95">
        <f>SUM(H36:H39)</f>
        <v>57099.07</v>
      </c>
      <c r="I40" s="37">
        <f>SUM(I31:I39)</f>
        <v>0</v>
      </c>
      <c r="J40" s="25">
        <f>SUM(J31:J39)</f>
        <v>0</v>
      </c>
      <c r="K40" s="53">
        <f>SUM(C40,E40,G40)</f>
        <v>1</v>
      </c>
      <c r="L40" s="25">
        <f>SUM(L36:L39)</f>
        <v>57099.07</v>
      </c>
      <c r="M40" s="14"/>
    </row>
    <row r="41" spans="1:14" ht="31.5" customHeight="1" x14ac:dyDescent="0.45">
      <c r="A41" s="32" t="s">
        <v>36</v>
      </c>
      <c r="B41" s="5"/>
      <c r="C41" s="65">
        <f>SUM(C33,C40)</f>
        <v>2</v>
      </c>
      <c r="D41" s="92">
        <f>SUM(D25,D31,D40)</f>
        <v>3691</v>
      </c>
      <c r="E41" s="65">
        <f>SUM(E33,E40)</f>
        <v>0</v>
      </c>
      <c r="F41" s="92">
        <f>SUM(F25,F31,F40)</f>
        <v>0</v>
      </c>
      <c r="G41" s="60">
        <f>SUM(G33,G40)</f>
        <v>36</v>
      </c>
      <c r="H41" s="92">
        <f>SUM(H33,H40)</f>
        <v>374190.4</v>
      </c>
      <c r="I41" s="38">
        <f>SUM(I25+I40)</f>
        <v>0</v>
      </c>
      <c r="J41" s="25">
        <f>SUM(J25+J40)</f>
        <v>0</v>
      </c>
      <c r="K41" s="65">
        <f>SUM(K33,K40)</f>
        <v>38</v>
      </c>
      <c r="L41" s="25">
        <f>SUM(L33,L40)</f>
        <v>377881.4</v>
      </c>
      <c r="M41" s="14"/>
      <c r="N41" s="59">
        <f>SUM(N18:N40)</f>
        <v>1</v>
      </c>
    </row>
    <row r="43" spans="1:14" x14ac:dyDescent="0.45">
      <c r="L43" s="52"/>
    </row>
  </sheetData>
  <mergeCells count="16"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  <mergeCell ref="A7:B7"/>
    <mergeCell ref="C7:E7"/>
    <mergeCell ref="A8:B8"/>
    <mergeCell ref="C8:E8"/>
    <mergeCell ref="A9:B9"/>
    <mergeCell ref="C9:E9"/>
  </mergeCells>
  <hyperlinks>
    <hyperlink ref="F30" r:id="rId1" location="drillmenu" display="https://lookeraudit.sciquest.com/embed/explore/SUSFlorida/usf?embed_domain=https:%2F%2Fsolutions.sciquest.com&amp;qid=pXRKUQnBGzWYKLFgTn0IqL&amp;toggle=fil - drillmenu" xr:uid="{B552D46E-F5B1-405D-AE74-D2E5A5F99CF4}"/>
    <hyperlink ref="H38" r:id="rId2" location="drillmenu" display="https://lookeraudit.sciquest.com/embed/explore/SUSFlorida/usf?embed_domain=https:%2F%2Fsolutions.sciquest.com&amp;qid=C5G7GEuetBQhIXp6oIqGym&amp;toggle=fil - drillmenu" xr:uid="{841F3908-FFC4-4CE0-AFFA-5F2BF1AC5EED}"/>
    <hyperlink ref="D20" r:id="rId3" location="drillmenu" display="https://lookeraudit.sciquest.com/embed/explore/SUSFlorida/usf?embed_domain=https:%2F%2Fsolutions.sciquest.com&amp;toggle=fil&amp;qid=IJ4z1sKQCsbietuLGDS360 - drillmenu" xr:uid="{68ECE6C6-4DD2-44BE-A28B-16BF5647D7C3}"/>
    <hyperlink ref="D30" r:id="rId4" location="drillmenu" display="https://lookeraudit.sciquest.com/embed/explore/SUSFlorida/usf?embed_domain=https:%2F%2Fsolutions.sciquest.com&amp;toggle=fil&amp;qid=IJ4z1sKQCsbietuLGDS360 - drillmenu" xr:uid="{ADA5B7F8-34C6-4A1F-BDEE-BA3A35B5DF35}"/>
    <hyperlink ref="H18" r:id="rId5" location="drillmenu" display="https://lookeraudit.sciquest.com/embed/explore/SUSFlorida/usf?embed_domain=https:%2F%2Fsolutions.sciquest.com&amp;toggle=fil&amp;qid=aLjROnlqSwZE2XkI0Oxn67 - drillmenu" xr:uid="{EBDE9EA8-9C61-4FE5-8D47-1BF0E46BBB64}"/>
    <hyperlink ref="H27" r:id="rId6" location="drillmenu" display="https://lookeraudit.sciquest.com/embed/explore/SUSFlorida/usf?embed_domain=https:%2F%2Fsolutions.sciquest.com&amp;toggle=fil&amp;qid=aLjROnlqSwZE2XkI0Oxn67 - drillmenu" xr:uid="{112950BC-405D-4B7A-AB00-25E17544C742}"/>
    <hyperlink ref="H30" r:id="rId7" location="drillmenu" display="https://lookeraudit.sciquest.com/embed/explore/SUSFlorida/usf?embed_domain=https:%2F%2Fsolutions.sciquest.com&amp;toggle=fil&amp;qid=aLjROnlqSwZE2XkI0Oxn67 - drillmenu" xr:uid="{9444913A-9693-4B11-8AB7-8BD88E089341}"/>
    <hyperlink ref="H21" r:id="rId8" location="drillmenu" display="https://lookeraudit.sciquest.com/embed/explore/SUSFlorida/usf?embed_domain=https:%2F%2Fsolutions.sciquest.com&amp;toggle=fil&amp;qid=aLjROnlqSwZE2XkI0Oxn67 - drillmenu" xr:uid="{67BB0BAB-2AED-4B8A-ADFE-33AD16737199}"/>
    <hyperlink ref="H28" r:id="rId9" location="drillmenu" display="https://lookeraudit.sciquest.com/embed/explore/SUSFlorida/usf?embed_domain=https:%2F%2Fsolutions.sciquest.com&amp;toggle=fil&amp;qid=aLjROnlqSwZE2XkI0Oxn67 - drillmenu" xr:uid="{6238188A-13DA-42BC-97CF-320957E5900B}"/>
    <hyperlink ref="H20" r:id="rId10" location="drillmenu" display="https://lookeraudit.sciquest.com/embed/explore/SUSFlorida/usf?embed_domain=https:%2F%2Fsolutions.sciquest.com&amp;toggle=fil&amp;qid=aLjROnlqSwZE2XkI0Oxn67 - drillmenu" xr:uid="{70BC51CE-CB4A-48BF-BA28-0FBA033EFDDD}"/>
    <hyperlink ref="H29" r:id="rId11" location="drillmenu" display="https://lookeraudit.sciquest.com/embed/explore/SUSFlorida/usf?embed_domain=https:%2F%2Fsolutions.sciquest.com&amp;toggle=fil&amp;qid=aLjROnlqSwZE2XkI0Oxn67 - drillmenu" xr:uid="{3AC8C996-A207-4B68-809F-A1AD5520E3B7}"/>
    <hyperlink ref="H24" r:id="rId12" location="drillmenu" display="https://lookeraudit.sciquest.com/embed/explore/SUSFlorida/usf?embed_domain=https:%2F%2Fsolutions.sciquest.com&amp;toggle=fil&amp;qid=aLjROnlqSwZE2XkI0Oxn67 - drillmenu" xr:uid="{AB10F6FE-D52A-4990-8FBF-399C3F258C0E}"/>
    <hyperlink ref="H36" r:id="rId13" location="drillmenu" display="https://lookeraudit.sciquest.com/embed/explore/SUSFlorida/usf?embed_domain=https:%2F%2Fsolutions.sciquest.com&amp;toggle=fil&amp;qid=aLjROnlqSwZE2XkI0Oxn67 - drillmenu" xr:uid="{C01B0111-16A0-48E7-B931-E979F5D3CD8B}"/>
    <hyperlink ref="H22" r:id="rId14" location="drillmenu" display="https://lookeraudit.sciquest.com/embed/explore/SUSFlorida/usf?embed_domain=https:%2F%2Fsolutions.sciquest.com&amp;toggle=fil&amp;qid=aLjROnlqSwZE2XkI0Oxn67 - drillmenu" xr:uid="{234B8827-94AF-4D3E-9DCF-04EDD490FFF9}"/>
  </hyperlinks>
  <pageMargins left="0.7" right="0.7" top="0.75" bottom="0.75" header="0.3" footer="0.3"/>
  <pageSetup scale="65" fitToHeight="0" orientation="landscape" r:id="rId15"/>
  <drawing r:id="rId1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4E50C-E8D0-4550-8280-CE7E4C508822}">
  <sheetPr>
    <pageSetUpPr fitToPage="1"/>
  </sheetPr>
  <dimension ref="A6:Q41"/>
  <sheetViews>
    <sheetView topLeftCell="A24" zoomScale="90" zoomScaleNormal="90" workbookViewId="0">
      <selection activeCell="A8" sqref="A8:B8"/>
    </sheetView>
  </sheetViews>
  <sheetFormatPr defaultColWidth="9.1328125" defaultRowHeight="14.25" x14ac:dyDescent="0.45"/>
  <cols>
    <col min="1" max="1" width="41.86328125" style="13" bestFit="1" customWidth="1"/>
    <col min="2" max="2" width="9.1328125" style="13"/>
    <col min="3" max="3" width="7.73046875" style="13" customWidth="1"/>
    <col min="4" max="4" width="18.1328125" style="63" customWidth="1"/>
    <col min="5" max="5" width="6.59765625" style="13" customWidth="1"/>
    <col min="6" max="6" width="14.73046875" style="63" customWidth="1"/>
    <col min="7" max="7" width="7.3984375" style="13" customWidth="1"/>
    <col min="8" max="8" width="17.265625" style="63" customWidth="1"/>
    <col min="9" max="9" width="9.1328125" style="13" hidden="1" customWidth="1"/>
    <col min="10" max="10" width="3.3984375" style="13" hidden="1" customWidth="1"/>
    <col min="11" max="11" width="6.1328125" style="13" customWidth="1"/>
    <col min="12" max="12" width="17.265625" style="63" customWidth="1"/>
    <col min="13" max="13" width="1.59765625" style="13" customWidth="1"/>
    <col min="14" max="14" width="29.1328125" style="13" customWidth="1"/>
    <col min="15" max="16384" width="9.1328125" style="13"/>
  </cols>
  <sheetData>
    <row r="6" spans="1:14" ht="34.5" customHeight="1" x14ac:dyDescent="0.45"/>
    <row r="7" spans="1:14" ht="19.899999999999999" customHeight="1" x14ac:dyDescent="0.45">
      <c r="A7" s="197" t="s">
        <v>25</v>
      </c>
      <c r="B7" s="197"/>
      <c r="C7" s="207" t="s">
        <v>34</v>
      </c>
      <c r="D7" s="207"/>
      <c r="E7" s="207"/>
    </row>
    <row r="8" spans="1:14" ht="18.399999999999999" customHeight="1" x14ac:dyDescent="0.45">
      <c r="A8" s="197" t="s">
        <v>292</v>
      </c>
      <c r="B8" s="197"/>
      <c r="C8" s="207" t="s">
        <v>155</v>
      </c>
      <c r="D8" s="207"/>
      <c r="E8" s="207"/>
    </row>
    <row r="9" spans="1:14" ht="19.899999999999999" customHeight="1" x14ac:dyDescent="0.45">
      <c r="A9" s="197" t="s">
        <v>23</v>
      </c>
      <c r="B9" s="197"/>
      <c r="C9" s="208"/>
      <c r="D9" s="207"/>
      <c r="E9" s="207"/>
    </row>
    <row r="10" spans="1:14" ht="18" customHeight="1" x14ac:dyDescent="0.45">
      <c r="A10" s="197" t="s">
        <v>24</v>
      </c>
      <c r="B10" s="197"/>
      <c r="C10" s="207"/>
      <c r="D10" s="207"/>
      <c r="E10" s="207"/>
    </row>
    <row r="11" spans="1:14" ht="18.75" customHeight="1" x14ac:dyDescent="0.45">
      <c r="A11" s="197" t="s">
        <v>35</v>
      </c>
      <c r="B11" s="197"/>
      <c r="C11" s="198" t="s">
        <v>164</v>
      </c>
      <c r="D11" s="198"/>
      <c r="E11" s="198"/>
    </row>
    <row r="12" spans="1:14" ht="33.75" customHeight="1" x14ac:dyDescent="0.55000000000000004">
      <c r="A12" s="4" t="s">
        <v>0</v>
      </c>
      <c r="B12" s="6"/>
      <c r="C12" s="199" t="s">
        <v>28</v>
      </c>
      <c r="D12" s="200"/>
      <c r="E12" s="199" t="s">
        <v>29</v>
      </c>
      <c r="F12" s="200"/>
      <c r="G12" s="205" t="s">
        <v>30</v>
      </c>
      <c r="H12" s="206"/>
      <c r="I12" s="205"/>
      <c r="J12" s="206"/>
      <c r="K12" s="205" t="s">
        <v>2</v>
      </c>
      <c r="L12" s="206"/>
      <c r="M12" s="14"/>
      <c r="N12" s="28" t="s">
        <v>38</v>
      </c>
    </row>
    <row r="13" spans="1:14" ht="21" customHeight="1" x14ac:dyDescent="0.55000000000000004">
      <c r="A13" s="39"/>
      <c r="B13" s="15"/>
      <c r="C13" s="16"/>
      <c r="D13" s="79"/>
      <c r="E13" s="17"/>
      <c r="F13" s="79"/>
      <c r="G13" s="17"/>
      <c r="H13" s="79"/>
      <c r="I13" s="17"/>
      <c r="J13" s="17"/>
      <c r="K13" s="17"/>
      <c r="L13" s="79"/>
      <c r="M13" s="29"/>
      <c r="N13" s="11"/>
    </row>
    <row r="14" spans="1:14" ht="21" customHeight="1" x14ac:dyDescent="0.55000000000000004">
      <c r="A14" s="40"/>
      <c r="B14" s="15"/>
      <c r="C14" s="18"/>
      <c r="D14" s="80"/>
      <c r="E14" s="19"/>
      <c r="F14" s="80"/>
      <c r="G14" s="19"/>
      <c r="H14" s="80"/>
      <c r="I14" s="19"/>
      <c r="J14" s="19"/>
      <c r="K14" s="19"/>
      <c r="L14" s="80"/>
      <c r="M14" s="30"/>
      <c r="N14" s="31"/>
    </row>
    <row r="15" spans="1:14" ht="26.25" customHeight="1" x14ac:dyDescent="0.45">
      <c r="A15" s="41"/>
      <c r="B15" s="5"/>
      <c r="C15" s="20"/>
      <c r="D15" s="96"/>
      <c r="E15" s="9"/>
      <c r="F15" s="96"/>
      <c r="G15" s="9"/>
      <c r="I15" s="9"/>
      <c r="K15" s="9"/>
      <c r="M15" s="21"/>
      <c r="N15" s="209" t="s">
        <v>37</v>
      </c>
    </row>
    <row r="16" spans="1:14" ht="31.5" customHeight="1" x14ac:dyDescent="0.5">
      <c r="A16" s="42"/>
      <c r="B16" s="5"/>
      <c r="C16" s="7"/>
      <c r="D16" s="81" t="s">
        <v>3</v>
      </c>
      <c r="E16" s="10"/>
      <c r="F16" s="81" t="s">
        <v>3</v>
      </c>
      <c r="G16" s="10"/>
      <c r="H16" s="81" t="s">
        <v>3</v>
      </c>
      <c r="I16" s="10"/>
      <c r="J16" s="8" t="s">
        <v>3</v>
      </c>
      <c r="K16" s="10"/>
      <c r="L16" s="81" t="s">
        <v>3</v>
      </c>
      <c r="M16" s="14"/>
      <c r="N16" s="210"/>
    </row>
    <row r="17" spans="1:17" ht="15" customHeight="1" x14ac:dyDescent="0.45">
      <c r="A17" s="4" t="s">
        <v>9</v>
      </c>
      <c r="B17" s="5"/>
      <c r="C17" s="12" t="s">
        <v>1</v>
      </c>
      <c r="D17" s="85"/>
      <c r="E17" s="12" t="s">
        <v>1</v>
      </c>
      <c r="F17" s="85"/>
      <c r="G17" s="12" t="s">
        <v>1</v>
      </c>
      <c r="H17" s="82"/>
      <c r="I17" s="12" t="s">
        <v>1</v>
      </c>
      <c r="J17" s="2"/>
      <c r="K17" s="12" t="s">
        <v>1</v>
      </c>
      <c r="L17" s="85"/>
      <c r="M17" s="14"/>
      <c r="N17" s="64"/>
    </row>
    <row r="18" spans="1:17" ht="15" customHeight="1" x14ac:dyDescent="0.45">
      <c r="A18" s="24" t="s">
        <v>4</v>
      </c>
      <c r="B18" s="5"/>
      <c r="C18" s="22">
        <v>0</v>
      </c>
      <c r="D18" s="84">
        <v>0</v>
      </c>
      <c r="E18" s="23">
        <v>0</v>
      </c>
      <c r="F18" s="84">
        <v>0</v>
      </c>
      <c r="G18" s="23">
        <v>3</v>
      </c>
      <c r="H18" s="113">
        <v>14920.49</v>
      </c>
      <c r="I18" s="23"/>
      <c r="J18" s="25"/>
      <c r="K18" s="23">
        <f>SUM(C18+E18+G18)</f>
        <v>3</v>
      </c>
      <c r="L18" s="84">
        <f>SUM(D18+F18+H18)</f>
        <v>14920.49</v>
      </c>
      <c r="M18" s="14"/>
      <c r="N18" s="36">
        <f>L18/L41</f>
        <v>2.4565937676649344E-2</v>
      </c>
      <c r="Q18" s="26"/>
    </row>
    <row r="19" spans="1:17" ht="15" customHeight="1" x14ac:dyDescent="0.45">
      <c r="A19" s="1" t="s">
        <v>31</v>
      </c>
      <c r="B19" s="5"/>
      <c r="C19" s="22">
        <v>0</v>
      </c>
      <c r="D19" s="84">
        <v>0</v>
      </c>
      <c r="E19" s="23">
        <v>0</v>
      </c>
      <c r="F19" s="84">
        <v>0</v>
      </c>
      <c r="G19" s="23">
        <v>0</v>
      </c>
      <c r="H19" s="84">
        <v>0</v>
      </c>
      <c r="I19" s="23"/>
      <c r="J19" s="25"/>
      <c r="K19" s="23">
        <f t="shared" ref="K19:L24" si="0">SUM(C19+E19+G19)</f>
        <v>0</v>
      </c>
      <c r="L19" s="84">
        <f t="shared" si="0"/>
        <v>0</v>
      </c>
      <c r="M19" s="14"/>
      <c r="N19" s="36">
        <f>L19/L41</f>
        <v>0</v>
      </c>
    </row>
    <row r="20" spans="1:17" ht="15" customHeight="1" x14ac:dyDescent="0.45">
      <c r="A20" s="1" t="s">
        <v>5</v>
      </c>
      <c r="B20" s="5"/>
      <c r="C20" s="22">
        <v>0</v>
      </c>
      <c r="D20" s="84">
        <v>0</v>
      </c>
      <c r="E20" s="23">
        <v>0</v>
      </c>
      <c r="F20" s="84">
        <v>0</v>
      </c>
      <c r="G20" s="23">
        <v>2</v>
      </c>
      <c r="H20" s="113">
        <v>8087.77</v>
      </c>
      <c r="I20" s="23"/>
      <c r="J20" s="25"/>
      <c r="K20" s="23">
        <f t="shared" si="0"/>
        <v>2</v>
      </c>
      <c r="L20" s="84">
        <f t="shared" si="0"/>
        <v>8087.77</v>
      </c>
      <c r="M20" s="14"/>
      <c r="N20" s="36">
        <f>L20/L41</f>
        <v>1.3316161450667791E-2</v>
      </c>
    </row>
    <row r="21" spans="1:17" ht="15" customHeight="1" x14ac:dyDescent="0.45">
      <c r="A21" s="1" t="s">
        <v>6</v>
      </c>
      <c r="B21" s="5"/>
      <c r="C21" s="22">
        <v>0</v>
      </c>
      <c r="D21" s="84">
        <v>0</v>
      </c>
      <c r="E21" s="23">
        <v>0</v>
      </c>
      <c r="F21" s="84">
        <v>0</v>
      </c>
      <c r="G21" s="23">
        <v>4</v>
      </c>
      <c r="H21" s="113">
        <v>53346.85</v>
      </c>
      <c r="I21" s="23"/>
      <c r="J21" s="25"/>
      <c r="K21" s="23">
        <f t="shared" si="0"/>
        <v>4</v>
      </c>
      <c r="L21" s="84">
        <f t="shared" si="0"/>
        <v>53346.85</v>
      </c>
      <c r="M21" s="14"/>
      <c r="N21" s="36">
        <f>L21/L41</f>
        <v>8.7833267697345119E-2</v>
      </c>
    </row>
    <row r="22" spans="1:17" ht="15" customHeight="1" x14ac:dyDescent="0.45">
      <c r="A22" s="1" t="s">
        <v>7</v>
      </c>
      <c r="B22" s="5"/>
      <c r="C22" s="22">
        <v>1</v>
      </c>
      <c r="D22" s="113">
        <v>255890.73</v>
      </c>
      <c r="E22" s="23">
        <v>0</v>
      </c>
      <c r="F22" s="84">
        <v>0</v>
      </c>
      <c r="G22" s="23">
        <v>1</v>
      </c>
      <c r="H22" s="113">
        <v>99.01</v>
      </c>
      <c r="I22" s="23"/>
      <c r="J22" s="25"/>
      <c r="K22" s="23">
        <f t="shared" si="0"/>
        <v>2</v>
      </c>
      <c r="L22" s="84">
        <f t="shared" si="0"/>
        <v>255989.74000000002</v>
      </c>
      <c r="M22" s="14"/>
      <c r="N22" s="36">
        <f>L22/L41</f>
        <v>0.42147597020618421</v>
      </c>
    </row>
    <row r="23" spans="1:17" ht="15" customHeight="1" x14ac:dyDescent="0.45">
      <c r="A23" s="1" t="s">
        <v>33</v>
      </c>
      <c r="B23" s="5"/>
      <c r="C23" s="22">
        <v>0</v>
      </c>
      <c r="D23" s="84">
        <v>0</v>
      </c>
      <c r="E23" s="23">
        <v>0</v>
      </c>
      <c r="F23" s="84">
        <v>0</v>
      </c>
      <c r="G23" s="23">
        <v>5</v>
      </c>
      <c r="H23" s="63">
        <v>123770.34</v>
      </c>
      <c r="I23" s="23"/>
      <c r="J23" s="25"/>
      <c r="K23" s="23">
        <f t="shared" si="0"/>
        <v>5</v>
      </c>
      <c r="L23" s="84">
        <f t="shared" si="0"/>
        <v>123770.34</v>
      </c>
      <c r="M23" s="14"/>
      <c r="N23" s="36">
        <f>L23/L41</f>
        <v>0.20378248024412732</v>
      </c>
    </row>
    <row r="24" spans="1:17" ht="15" customHeight="1" x14ac:dyDescent="0.45">
      <c r="A24" s="1" t="s">
        <v>32</v>
      </c>
      <c r="B24" s="5"/>
      <c r="C24" s="22">
        <v>0</v>
      </c>
      <c r="D24" s="84">
        <v>0</v>
      </c>
      <c r="E24" s="23">
        <v>0</v>
      </c>
      <c r="F24" s="84">
        <v>0</v>
      </c>
      <c r="G24" s="23">
        <v>1</v>
      </c>
      <c r="H24" s="113">
        <v>4800</v>
      </c>
      <c r="I24" s="23"/>
      <c r="J24" s="25"/>
      <c r="K24" s="23">
        <f t="shared" si="0"/>
        <v>1</v>
      </c>
      <c r="L24" s="84">
        <f t="shared" si="0"/>
        <v>4800</v>
      </c>
      <c r="M24" s="14"/>
      <c r="N24" s="36">
        <f>L24/L41</f>
        <v>7.9029911784342776E-3</v>
      </c>
    </row>
    <row r="25" spans="1:17" ht="31.5" customHeight="1" x14ac:dyDescent="0.45">
      <c r="A25" s="3" t="s">
        <v>8</v>
      </c>
      <c r="B25" s="5"/>
      <c r="C25" s="47">
        <f t="shared" ref="C25:H25" si="1">SUM(C18:C24)</f>
        <v>1</v>
      </c>
      <c r="D25" s="84">
        <f t="shared" si="1"/>
        <v>255890.73</v>
      </c>
      <c r="E25" s="47">
        <v>0</v>
      </c>
      <c r="F25" s="84">
        <v>0</v>
      </c>
      <c r="G25" s="47">
        <f t="shared" si="1"/>
        <v>16</v>
      </c>
      <c r="H25" s="84">
        <f t="shared" si="1"/>
        <v>205024.46</v>
      </c>
      <c r="I25" s="37">
        <f t="shared" ref="I25:J25" si="2">SUM(I18:I22)</f>
        <v>0</v>
      </c>
      <c r="J25" s="25">
        <f t="shared" si="2"/>
        <v>0</v>
      </c>
      <c r="K25" s="47">
        <f>SUM(K18:K24)</f>
        <v>17</v>
      </c>
      <c r="L25" s="84">
        <f>SUM(L18:L24)</f>
        <v>460915.19000000006</v>
      </c>
      <c r="M25" s="27"/>
      <c r="N25" s="67"/>
    </row>
    <row r="26" spans="1:17" ht="31.5" customHeight="1" x14ac:dyDescent="0.45">
      <c r="A26" s="4" t="s">
        <v>44</v>
      </c>
      <c r="B26" s="5"/>
      <c r="C26" s="12" t="s">
        <v>1</v>
      </c>
      <c r="D26" s="85"/>
      <c r="E26" s="12" t="s">
        <v>1</v>
      </c>
      <c r="F26" s="85"/>
      <c r="G26" s="12" t="s">
        <v>1</v>
      </c>
      <c r="H26" s="85"/>
      <c r="I26" s="12" t="s">
        <v>1</v>
      </c>
      <c r="J26" s="2"/>
      <c r="K26" s="12" t="s">
        <v>1</v>
      </c>
      <c r="L26" s="85"/>
      <c r="M26" s="27"/>
      <c r="N26" s="67"/>
    </row>
    <row r="27" spans="1:17" ht="31.5" customHeight="1" x14ac:dyDescent="0.45">
      <c r="A27" s="24" t="s">
        <v>4</v>
      </c>
      <c r="B27" s="5"/>
      <c r="C27" s="22">
        <v>0</v>
      </c>
      <c r="D27" s="84">
        <v>0</v>
      </c>
      <c r="E27" s="23">
        <v>0</v>
      </c>
      <c r="F27" s="84">
        <v>0</v>
      </c>
      <c r="G27" s="23">
        <v>1</v>
      </c>
      <c r="H27" s="113">
        <v>1716</v>
      </c>
      <c r="I27" s="23"/>
      <c r="J27" s="25"/>
      <c r="K27" s="23">
        <f>SUM(C27+E27+G27)</f>
        <v>1</v>
      </c>
      <c r="L27" s="84">
        <f>SUM(D27+F27+H27)</f>
        <v>1716</v>
      </c>
      <c r="M27" s="14"/>
      <c r="N27" s="36">
        <f>L27/L41</f>
        <v>2.825319346290254E-3</v>
      </c>
    </row>
    <row r="28" spans="1:17" ht="31.5" customHeight="1" x14ac:dyDescent="0.45">
      <c r="A28" s="1" t="s">
        <v>31</v>
      </c>
      <c r="B28" s="5"/>
      <c r="C28" s="22">
        <v>0</v>
      </c>
      <c r="D28" s="84">
        <v>0</v>
      </c>
      <c r="E28" s="23">
        <v>0</v>
      </c>
      <c r="F28" s="84">
        <v>0</v>
      </c>
      <c r="G28" s="23">
        <v>0</v>
      </c>
      <c r="H28" s="113">
        <v>0</v>
      </c>
      <c r="I28" s="23"/>
      <c r="J28" s="25"/>
      <c r="K28" s="23">
        <f t="shared" ref="K28:L30" si="3">SUM(C28+E28+G28)</f>
        <v>0</v>
      </c>
      <c r="L28" s="84">
        <f t="shared" si="3"/>
        <v>0</v>
      </c>
      <c r="M28" s="14"/>
      <c r="N28" s="36">
        <f>L28/L41</f>
        <v>0</v>
      </c>
    </row>
    <row r="29" spans="1:17" ht="31.5" customHeight="1" x14ac:dyDescent="0.45">
      <c r="A29" s="1" t="s">
        <v>5</v>
      </c>
      <c r="B29" s="5"/>
      <c r="C29" s="22">
        <v>0</v>
      </c>
      <c r="D29" s="113">
        <v>0</v>
      </c>
      <c r="E29" s="23">
        <v>0</v>
      </c>
      <c r="F29" s="84">
        <v>0</v>
      </c>
      <c r="G29" s="23">
        <v>0</v>
      </c>
      <c r="H29" s="113">
        <v>0</v>
      </c>
      <c r="I29" s="23"/>
      <c r="J29" s="25"/>
      <c r="K29" s="23">
        <f t="shared" si="3"/>
        <v>0</v>
      </c>
      <c r="L29" s="84">
        <f t="shared" si="3"/>
        <v>0</v>
      </c>
      <c r="M29" s="14"/>
      <c r="N29" s="36">
        <f>L29/L41</f>
        <v>0</v>
      </c>
    </row>
    <row r="30" spans="1:17" ht="31.5" customHeight="1" x14ac:dyDescent="0.45">
      <c r="A30" s="1" t="s">
        <v>6</v>
      </c>
      <c r="B30" s="5"/>
      <c r="C30" s="22">
        <v>0</v>
      </c>
      <c r="D30" s="113">
        <v>0</v>
      </c>
      <c r="E30" s="23">
        <v>0</v>
      </c>
      <c r="F30" s="113">
        <v>0</v>
      </c>
      <c r="G30" s="23">
        <v>4</v>
      </c>
      <c r="H30" s="113">
        <v>85602.6</v>
      </c>
      <c r="I30" s="23"/>
      <c r="J30" s="25"/>
      <c r="K30" s="23">
        <f t="shared" si="3"/>
        <v>4</v>
      </c>
      <c r="L30" s="84">
        <f t="shared" si="3"/>
        <v>85602.6</v>
      </c>
      <c r="M30" s="14"/>
      <c r="N30" s="36">
        <f>L30/L41</f>
        <v>0.14094095680229959</v>
      </c>
    </row>
    <row r="31" spans="1:17" ht="15.75" customHeight="1" x14ac:dyDescent="0.45">
      <c r="A31" s="3" t="s">
        <v>45</v>
      </c>
      <c r="B31" s="5"/>
      <c r="C31" s="47">
        <f>SUM(C26:C30)</f>
        <v>0</v>
      </c>
      <c r="D31" s="84">
        <f>SUM(D27:D30)</f>
        <v>0</v>
      </c>
      <c r="E31" s="47">
        <v>0</v>
      </c>
      <c r="F31" s="84">
        <f>SUM(F27:F30)</f>
        <v>0</v>
      </c>
      <c r="G31" s="47">
        <f>SUM(G27:G30)</f>
        <v>5</v>
      </c>
      <c r="H31" s="84">
        <f>SUM(H27:H30)</f>
        <v>87318.6</v>
      </c>
      <c r="I31" s="37">
        <f>SUM(I26:I30)</f>
        <v>0</v>
      </c>
      <c r="J31" s="25">
        <f>SUM(J26:J30)</f>
        <v>0</v>
      </c>
      <c r="K31" s="47">
        <f>SUM(K26:K30)</f>
        <v>5</v>
      </c>
      <c r="L31" s="84">
        <f>SUM(L26:L30)</f>
        <v>87318.6</v>
      </c>
      <c r="M31" s="27"/>
      <c r="N31" s="67"/>
    </row>
    <row r="32" spans="1:17" s="26" customFormat="1" ht="15.75" customHeight="1" x14ac:dyDescent="0.45">
      <c r="A32" s="33"/>
      <c r="B32" s="55"/>
      <c r="C32" s="61"/>
      <c r="D32" s="86"/>
      <c r="E32" s="61"/>
      <c r="F32" s="86"/>
      <c r="G32" s="61"/>
      <c r="H32" s="86"/>
      <c r="I32" s="62"/>
      <c r="J32" s="34"/>
      <c r="K32" s="61"/>
      <c r="L32" s="86"/>
      <c r="M32" s="66"/>
      <c r="N32" s="67"/>
    </row>
    <row r="33" spans="1:14" ht="15" customHeight="1" x14ac:dyDescent="0.45">
      <c r="A33" s="3" t="s">
        <v>46</v>
      </c>
      <c r="B33" s="5"/>
      <c r="C33" s="47">
        <f>SUM(C25,C31)</f>
        <v>1</v>
      </c>
      <c r="D33" s="84">
        <f>SUM(D31,D25)</f>
        <v>255890.73</v>
      </c>
      <c r="E33" s="47">
        <f>SUM(E25,E31)</f>
        <v>0</v>
      </c>
      <c r="F33" s="84">
        <f>SUM(F31,F25)</f>
        <v>0</v>
      </c>
      <c r="G33" s="47">
        <f>SUM(G25,G31)</f>
        <v>21</v>
      </c>
      <c r="H33" s="84">
        <f>SUM(H31,H25)</f>
        <v>292343.06</v>
      </c>
      <c r="I33" s="37">
        <f>SUM(I27:I30)</f>
        <v>0</v>
      </c>
      <c r="J33" s="25">
        <f>SUM(J27:J30)</f>
        <v>0</v>
      </c>
      <c r="K33" s="47">
        <f>SUM(K25,K31)</f>
        <v>22</v>
      </c>
      <c r="L33" s="84">
        <f>SUM(L25,L31)</f>
        <v>548233.79</v>
      </c>
      <c r="M33" s="27"/>
      <c r="N33" s="68"/>
    </row>
    <row r="34" spans="1:14" s="26" customFormat="1" ht="15" customHeight="1" x14ac:dyDescent="0.45">
      <c r="A34" s="33"/>
      <c r="B34" s="55"/>
      <c r="C34" s="56"/>
      <c r="D34" s="87"/>
      <c r="E34" s="56"/>
      <c r="F34" s="87"/>
      <c r="G34" s="56"/>
      <c r="H34" s="87"/>
      <c r="I34" s="58"/>
      <c r="J34" s="57"/>
      <c r="K34" s="56"/>
      <c r="L34" s="87"/>
      <c r="M34" s="35"/>
      <c r="N34" s="68"/>
    </row>
    <row r="35" spans="1:14" ht="15" customHeight="1" x14ac:dyDescent="0.45">
      <c r="A35" s="4" t="s">
        <v>18</v>
      </c>
      <c r="B35" s="5"/>
      <c r="C35" s="12" t="s">
        <v>1</v>
      </c>
      <c r="D35" s="85"/>
      <c r="E35" s="12" t="s">
        <v>1</v>
      </c>
      <c r="F35" s="85"/>
      <c r="G35" s="12" t="s">
        <v>1</v>
      </c>
      <c r="H35" s="85"/>
      <c r="I35" s="12" t="s">
        <v>1</v>
      </c>
      <c r="J35" s="2"/>
      <c r="K35" s="12" t="s">
        <v>1</v>
      </c>
      <c r="L35" s="85"/>
      <c r="M35" s="14"/>
      <c r="N35" s="68"/>
    </row>
    <row r="36" spans="1:14" ht="15.75" customHeight="1" x14ac:dyDescent="0.5">
      <c r="A36" s="1" t="s">
        <v>10</v>
      </c>
      <c r="B36" s="5"/>
      <c r="C36" s="22"/>
      <c r="D36" s="84"/>
      <c r="E36" s="23"/>
      <c r="F36" s="84"/>
      <c r="G36" s="23">
        <v>1</v>
      </c>
      <c r="H36" s="113">
        <v>59131.18</v>
      </c>
      <c r="I36" s="23"/>
      <c r="J36" s="25"/>
      <c r="K36" s="23">
        <f>SUM(C36,E36,G36)</f>
        <v>1</v>
      </c>
      <c r="L36" s="84">
        <f>SUM(D36,F36,H36)</f>
        <v>59131.18</v>
      </c>
      <c r="M36" s="27"/>
      <c r="N36" s="69">
        <f>L36/L41</f>
        <v>9.7356915398001953E-2</v>
      </c>
    </row>
    <row r="37" spans="1:14" ht="15" customHeight="1" x14ac:dyDescent="0.5">
      <c r="A37" s="1" t="s">
        <v>20</v>
      </c>
      <c r="B37" s="5"/>
      <c r="C37" s="22"/>
      <c r="D37" s="84"/>
      <c r="E37" s="23"/>
      <c r="F37" s="84"/>
      <c r="G37" s="23"/>
      <c r="H37" s="84"/>
      <c r="I37" s="23"/>
      <c r="J37" s="25"/>
      <c r="K37" s="23"/>
      <c r="L37" s="84"/>
      <c r="M37" s="27"/>
      <c r="N37" s="69">
        <v>0</v>
      </c>
    </row>
    <row r="38" spans="1:14" ht="15" customHeight="1" x14ac:dyDescent="0.5">
      <c r="A38" s="1" t="s">
        <v>47</v>
      </c>
      <c r="B38" s="5"/>
      <c r="C38" s="22"/>
      <c r="D38" s="84"/>
      <c r="E38" s="23"/>
      <c r="F38" s="84"/>
      <c r="G38" s="23">
        <v>0</v>
      </c>
      <c r="H38" s="113">
        <v>0</v>
      </c>
      <c r="I38" s="23"/>
      <c r="J38" s="25"/>
      <c r="K38" s="23">
        <v>0</v>
      </c>
      <c r="L38" s="84">
        <f>SUM(D38,F38,H38)</f>
        <v>0</v>
      </c>
      <c r="M38" s="27"/>
      <c r="N38" s="69">
        <f>L38/L41</f>
        <v>0</v>
      </c>
    </row>
    <row r="39" spans="1:14" ht="15.75" customHeight="1" x14ac:dyDescent="0.5">
      <c r="A39" s="1" t="s">
        <v>11</v>
      </c>
      <c r="B39" s="5"/>
      <c r="C39" s="22"/>
      <c r="D39" s="84"/>
      <c r="E39" s="23"/>
      <c r="F39" s="84"/>
      <c r="G39" s="23"/>
      <c r="H39" s="84"/>
      <c r="I39" s="23"/>
      <c r="J39" s="25"/>
      <c r="K39" s="23"/>
      <c r="L39" s="84"/>
      <c r="M39" s="27"/>
      <c r="N39" s="69">
        <v>0</v>
      </c>
    </row>
    <row r="40" spans="1:14" ht="31.5" customHeight="1" x14ac:dyDescent="0.45">
      <c r="A40" s="3" t="s">
        <v>19</v>
      </c>
      <c r="B40" s="5"/>
      <c r="C40" s="37">
        <f>SUM(C36:C39)</f>
        <v>0</v>
      </c>
      <c r="D40" s="84">
        <v>0</v>
      </c>
      <c r="E40" s="37">
        <f>SUM(E36:E39)</f>
        <v>0</v>
      </c>
      <c r="F40" s="84">
        <v>0</v>
      </c>
      <c r="G40" s="54">
        <f>SUM(G36:G39)</f>
        <v>1</v>
      </c>
      <c r="H40" s="88">
        <f>SUM(H36:H39)</f>
        <v>59131.18</v>
      </c>
      <c r="I40" s="37">
        <f>SUM(I31:I39)</f>
        <v>0</v>
      </c>
      <c r="J40" s="25">
        <f>SUM(J31:J39)</f>
        <v>0</v>
      </c>
      <c r="K40" s="53">
        <f>SUM(C40,E40,G40)</f>
        <v>1</v>
      </c>
      <c r="L40" s="84">
        <f>SUM(L36:L39)</f>
        <v>59131.18</v>
      </c>
      <c r="M40" s="14"/>
    </row>
    <row r="41" spans="1:14" ht="31.5" customHeight="1" x14ac:dyDescent="0.45">
      <c r="A41" s="32" t="s">
        <v>36</v>
      </c>
      <c r="B41" s="5"/>
      <c r="C41" s="65">
        <f>SUM(C33,C40)</f>
        <v>1</v>
      </c>
      <c r="D41" s="84">
        <f>SUM(D25,D31,D40)</f>
        <v>255890.73</v>
      </c>
      <c r="E41" s="65">
        <f>SUM(E33,E40)</f>
        <v>0</v>
      </c>
      <c r="F41" s="84">
        <f>SUM(F25,F31,F40)</f>
        <v>0</v>
      </c>
      <c r="G41" s="60">
        <f>SUM(G33,G40)</f>
        <v>22</v>
      </c>
      <c r="H41" s="84">
        <f>SUM(H33,H40)</f>
        <v>351474.24</v>
      </c>
      <c r="I41" s="38">
        <f>SUM(I25+I40)</f>
        <v>0</v>
      </c>
      <c r="J41" s="25">
        <f>SUM(J25+J40)</f>
        <v>0</v>
      </c>
      <c r="K41" s="65">
        <f>SUM(K33,K40)</f>
        <v>23</v>
      </c>
      <c r="L41" s="84">
        <f>SUM(L33,L40)</f>
        <v>607364.97000000009</v>
      </c>
      <c r="M41" s="14"/>
      <c r="N41" s="59">
        <f>SUM(N18:N40)</f>
        <v>0.99999999999999989</v>
      </c>
    </row>
  </sheetData>
  <mergeCells count="16"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  <mergeCell ref="A7:B7"/>
    <mergeCell ref="C7:E7"/>
    <mergeCell ref="A8:B8"/>
    <mergeCell ref="C8:E8"/>
    <mergeCell ref="A9:B9"/>
    <mergeCell ref="C9:E9"/>
  </mergeCells>
  <pageMargins left="0.7" right="0.7" top="0.75" bottom="0.75" header="0.3" footer="0.3"/>
  <pageSetup scale="65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6262E-3DFE-4713-9D12-5A96B30BB1B0}">
  <sheetPr>
    <pageSetUpPr fitToPage="1"/>
  </sheetPr>
  <dimension ref="A6:Q41"/>
  <sheetViews>
    <sheetView zoomScale="90" zoomScaleNormal="90" workbookViewId="0">
      <selection activeCell="A8" sqref="A8:B8"/>
    </sheetView>
  </sheetViews>
  <sheetFormatPr defaultColWidth="9.1328125" defaultRowHeight="14.25" x14ac:dyDescent="0.45"/>
  <cols>
    <col min="1" max="1" width="41.86328125" style="13" bestFit="1" customWidth="1"/>
    <col min="2" max="2" width="9.1328125" style="13"/>
    <col min="3" max="3" width="7.73046875" style="13" customWidth="1"/>
    <col min="4" max="4" width="18.1328125" style="89" customWidth="1"/>
    <col min="5" max="5" width="6.59765625" style="13" customWidth="1"/>
    <col min="6" max="6" width="14.73046875" style="89" customWidth="1"/>
    <col min="7" max="7" width="7.3984375" style="13" customWidth="1"/>
    <col min="8" max="8" width="17.265625" style="89" customWidth="1"/>
    <col min="9" max="9" width="9.1328125" style="13" hidden="1" customWidth="1"/>
    <col min="10" max="10" width="3.3984375" style="13" hidden="1" customWidth="1"/>
    <col min="11" max="11" width="6.1328125" style="13" customWidth="1"/>
    <col min="12" max="12" width="17.265625" style="63" customWidth="1"/>
    <col min="13" max="13" width="1.59765625" style="13" customWidth="1"/>
    <col min="14" max="14" width="29.1328125" style="13" customWidth="1"/>
    <col min="15" max="16384" width="9.1328125" style="13"/>
  </cols>
  <sheetData>
    <row r="6" spans="1:14" ht="34.5" customHeight="1" x14ac:dyDescent="0.45"/>
    <row r="7" spans="1:14" ht="19.899999999999999" customHeight="1" x14ac:dyDescent="0.45">
      <c r="A7" s="197" t="s">
        <v>25</v>
      </c>
      <c r="B7" s="197"/>
      <c r="C7" s="207" t="s">
        <v>34</v>
      </c>
      <c r="D7" s="207"/>
      <c r="E7" s="207"/>
    </row>
    <row r="8" spans="1:14" ht="18.399999999999999" customHeight="1" x14ac:dyDescent="0.45">
      <c r="A8" s="197" t="s">
        <v>292</v>
      </c>
      <c r="B8" s="197"/>
      <c r="C8" s="207" t="s">
        <v>155</v>
      </c>
      <c r="D8" s="207"/>
      <c r="E8" s="207"/>
    </row>
    <row r="9" spans="1:14" ht="19.899999999999999" customHeight="1" x14ac:dyDescent="0.45">
      <c r="A9" s="197" t="s">
        <v>23</v>
      </c>
      <c r="B9" s="197"/>
      <c r="C9" s="208"/>
      <c r="D9" s="207"/>
      <c r="E9" s="207"/>
    </row>
    <row r="10" spans="1:14" ht="18" customHeight="1" x14ac:dyDescent="0.45">
      <c r="A10" s="197" t="s">
        <v>24</v>
      </c>
      <c r="B10" s="197"/>
      <c r="C10" s="207"/>
      <c r="D10" s="207"/>
      <c r="E10" s="207"/>
    </row>
    <row r="11" spans="1:14" ht="18.75" customHeight="1" x14ac:dyDescent="0.45">
      <c r="A11" s="197" t="s">
        <v>35</v>
      </c>
      <c r="B11" s="197"/>
      <c r="C11" s="198" t="s">
        <v>163</v>
      </c>
      <c r="D11" s="198"/>
      <c r="E11" s="198"/>
    </row>
    <row r="12" spans="1:14" ht="33.75" customHeight="1" x14ac:dyDescent="0.55000000000000004">
      <c r="A12" s="4" t="s">
        <v>0</v>
      </c>
      <c r="B12" s="6"/>
      <c r="C12" s="199" t="s">
        <v>28</v>
      </c>
      <c r="D12" s="200"/>
      <c r="E12" s="199" t="s">
        <v>29</v>
      </c>
      <c r="F12" s="200"/>
      <c r="G12" s="205" t="s">
        <v>30</v>
      </c>
      <c r="H12" s="206"/>
      <c r="I12" s="205"/>
      <c r="J12" s="206"/>
      <c r="K12" s="205" t="s">
        <v>2</v>
      </c>
      <c r="L12" s="206"/>
      <c r="M12" s="14"/>
      <c r="N12" s="28" t="s">
        <v>38</v>
      </c>
    </row>
    <row r="13" spans="1:14" ht="21" customHeight="1" x14ac:dyDescent="0.55000000000000004">
      <c r="A13" s="39"/>
      <c r="B13" s="15"/>
      <c r="C13" s="16"/>
      <c r="D13" s="90"/>
      <c r="E13" s="17"/>
      <c r="F13" s="90"/>
      <c r="G13" s="17"/>
      <c r="H13" s="90"/>
      <c r="I13" s="17"/>
      <c r="J13" s="17"/>
      <c r="K13" s="17"/>
      <c r="L13" s="79"/>
      <c r="M13" s="29"/>
      <c r="N13" s="11"/>
    </row>
    <row r="14" spans="1:14" ht="21" customHeight="1" x14ac:dyDescent="0.55000000000000004">
      <c r="A14" s="40"/>
      <c r="B14" s="15"/>
      <c r="C14" s="18"/>
      <c r="D14" s="91"/>
      <c r="E14" s="19"/>
      <c r="F14" s="91"/>
      <c r="G14" s="19"/>
      <c r="H14" s="91"/>
      <c r="I14" s="19"/>
      <c r="J14" s="19"/>
      <c r="K14" s="19"/>
      <c r="L14" s="80"/>
      <c r="M14" s="30"/>
      <c r="N14" s="31"/>
    </row>
    <row r="15" spans="1:14" ht="26.25" customHeight="1" x14ac:dyDescent="0.45">
      <c r="A15" s="41"/>
      <c r="B15" s="5"/>
      <c r="C15" s="20"/>
      <c r="D15" s="97"/>
      <c r="E15" s="9"/>
      <c r="F15" s="97"/>
      <c r="G15" s="9"/>
      <c r="I15" s="9"/>
      <c r="K15" s="9"/>
      <c r="M15" s="21"/>
      <c r="N15" s="209" t="s">
        <v>37</v>
      </c>
    </row>
    <row r="16" spans="1:14" ht="31.5" customHeight="1" x14ac:dyDescent="0.5">
      <c r="A16" s="42"/>
      <c r="B16" s="5"/>
      <c r="C16" s="7"/>
      <c r="D16" s="81" t="s">
        <v>3</v>
      </c>
      <c r="E16" s="10"/>
      <c r="F16" s="81" t="s">
        <v>3</v>
      </c>
      <c r="G16" s="10"/>
      <c r="H16" s="81" t="s">
        <v>3</v>
      </c>
      <c r="I16" s="10"/>
      <c r="J16" s="8" t="s">
        <v>3</v>
      </c>
      <c r="K16" s="10"/>
      <c r="L16" s="81" t="s">
        <v>3</v>
      </c>
      <c r="M16" s="14"/>
      <c r="N16" s="210"/>
    </row>
    <row r="17" spans="1:17" ht="15" customHeight="1" x14ac:dyDescent="0.45">
      <c r="A17" s="4" t="s">
        <v>9</v>
      </c>
      <c r="B17" s="5"/>
      <c r="C17" s="12" t="s">
        <v>1</v>
      </c>
      <c r="D17" s="85"/>
      <c r="E17" s="12" t="s">
        <v>1</v>
      </c>
      <c r="F17" s="85"/>
      <c r="G17" s="12" t="s">
        <v>1</v>
      </c>
      <c r="H17" s="82"/>
      <c r="I17" s="12" t="s">
        <v>1</v>
      </c>
      <c r="J17" s="2"/>
      <c r="K17" s="12" t="s">
        <v>1</v>
      </c>
      <c r="L17" s="85"/>
      <c r="M17" s="14"/>
      <c r="N17" s="64"/>
    </row>
    <row r="18" spans="1:17" ht="15" customHeight="1" x14ac:dyDescent="0.45">
      <c r="A18" s="24" t="s">
        <v>4</v>
      </c>
      <c r="B18" s="5"/>
      <c r="C18" s="22">
        <v>1</v>
      </c>
      <c r="D18" s="113">
        <v>532</v>
      </c>
      <c r="E18" s="23">
        <v>0</v>
      </c>
      <c r="F18" s="92">
        <v>0</v>
      </c>
      <c r="G18" s="23">
        <v>1</v>
      </c>
      <c r="H18" s="113">
        <v>299</v>
      </c>
      <c r="I18" s="23"/>
      <c r="J18" s="25"/>
      <c r="K18" s="23">
        <f>SUM(C18+E18+G18)</f>
        <v>2</v>
      </c>
      <c r="L18" s="84">
        <f>SUM(D18+F18+H18)</f>
        <v>831</v>
      </c>
      <c r="M18" s="14"/>
      <c r="N18" s="36">
        <f>L18/L41</f>
        <v>1.3167662692335422E-3</v>
      </c>
      <c r="Q18" s="26"/>
    </row>
    <row r="19" spans="1:17" ht="15" customHeight="1" x14ac:dyDescent="0.45">
      <c r="A19" s="1" t="s">
        <v>31</v>
      </c>
      <c r="B19" s="5"/>
      <c r="C19" s="22">
        <v>0</v>
      </c>
      <c r="D19" s="92">
        <v>0</v>
      </c>
      <c r="E19" s="23">
        <v>0</v>
      </c>
      <c r="F19" s="92">
        <v>0</v>
      </c>
      <c r="G19" s="23">
        <v>0</v>
      </c>
      <c r="H19" s="92">
        <v>0</v>
      </c>
      <c r="I19" s="23"/>
      <c r="J19" s="25"/>
      <c r="K19" s="23">
        <f t="shared" ref="K19:L24" si="0">SUM(C19+E19+G19)</f>
        <v>0</v>
      </c>
      <c r="L19" s="84">
        <f t="shared" si="0"/>
        <v>0</v>
      </c>
      <c r="M19" s="14"/>
      <c r="N19" s="36">
        <f>L19/L41</f>
        <v>0</v>
      </c>
    </row>
    <row r="20" spans="1:17" ht="15" customHeight="1" x14ac:dyDescent="0.45">
      <c r="A20" s="1" t="s">
        <v>5</v>
      </c>
      <c r="B20" s="5"/>
      <c r="C20" s="22">
        <v>1</v>
      </c>
      <c r="D20" s="113">
        <v>1090</v>
      </c>
      <c r="E20" s="23">
        <v>0</v>
      </c>
      <c r="F20" s="92">
        <v>0</v>
      </c>
      <c r="G20" s="23">
        <v>5</v>
      </c>
      <c r="H20" s="113">
        <v>89397.72</v>
      </c>
      <c r="I20" s="23"/>
      <c r="J20" s="25"/>
      <c r="K20" s="23">
        <f t="shared" si="0"/>
        <v>6</v>
      </c>
      <c r="L20" s="84">
        <f t="shared" si="0"/>
        <v>90487.72</v>
      </c>
      <c r="M20" s="14"/>
      <c r="N20" s="36">
        <f>L20/L41</f>
        <v>0.14338288504915689</v>
      </c>
    </row>
    <row r="21" spans="1:17" ht="15" customHeight="1" x14ac:dyDescent="0.45">
      <c r="A21" s="1" t="s">
        <v>6</v>
      </c>
      <c r="B21" s="5"/>
      <c r="C21" s="22">
        <v>0</v>
      </c>
      <c r="D21" s="113">
        <v>0</v>
      </c>
      <c r="E21" s="23">
        <v>0</v>
      </c>
      <c r="F21" s="92">
        <v>0</v>
      </c>
      <c r="G21" s="23">
        <v>4</v>
      </c>
      <c r="H21" s="113">
        <v>44878.78</v>
      </c>
      <c r="I21" s="23"/>
      <c r="J21" s="25"/>
      <c r="K21" s="23">
        <f t="shared" si="0"/>
        <v>4</v>
      </c>
      <c r="L21" s="84">
        <f t="shared" si="0"/>
        <v>44878.78</v>
      </c>
      <c r="M21" s="14"/>
      <c r="N21" s="36">
        <f>L21/L41</f>
        <v>7.1112952717632863E-2</v>
      </c>
    </row>
    <row r="22" spans="1:17" ht="15" customHeight="1" x14ac:dyDescent="0.45">
      <c r="A22" s="1" t="s">
        <v>7</v>
      </c>
      <c r="B22" s="5"/>
      <c r="C22" s="22">
        <v>0</v>
      </c>
      <c r="D22" s="92">
        <v>0</v>
      </c>
      <c r="E22" s="23">
        <v>0</v>
      </c>
      <c r="F22" s="92">
        <v>0</v>
      </c>
      <c r="G22" s="23">
        <v>2</v>
      </c>
      <c r="H22" s="113">
        <v>643.04</v>
      </c>
      <c r="I22" s="23"/>
      <c r="J22" s="25"/>
      <c r="K22" s="23">
        <f t="shared" si="0"/>
        <v>2</v>
      </c>
      <c r="L22" s="84">
        <f t="shared" si="0"/>
        <v>643.04</v>
      </c>
      <c r="M22" s="14"/>
      <c r="N22" s="36">
        <f>L22/L41</f>
        <v>1.018933070719539E-3</v>
      </c>
    </row>
    <row r="23" spans="1:17" ht="15" customHeight="1" x14ac:dyDescent="0.45">
      <c r="A23" s="1" t="s">
        <v>33</v>
      </c>
      <c r="B23" s="5"/>
      <c r="C23" s="22">
        <v>0</v>
      </c>
      <c r="D23" s="113">
        <v>0</v>
      </c>
      <c r="E23" s="23">
        <v>0</v>
      </c>
      <c r="F23" s="92">
        <v>0</v>
      </c>
      <c r="G23" s="23">
        <v>7</v>
      </c>
      <c r="H23" s="89">
        <v>201448.27</v>
      </c>
      <c r="I23" s="23"/>
      <c r="J23" s="25"/>
      <c r="K23" s="23">
        <f t="shared" si="0"/>
        <v>7</v>
      </c>
      <c r="L23" s="84">
        <f t="shared" si="0"/>
        <v>201448.27</v>
      </c>
      <c r="M23" s="14"/>
      <c r="N23" s="36">
        <f>L23/L41</f>
        <v>0.31920612145782346</v>
      </c>
    </row>
    <row r="24" spans="1:17" ht="15" customHeight="1" x14ac:dyDescent="0.45">
      <c r="A24" s="1" t="s">
        <v>32</v>
      </c>
      <c r="B24" s="5"/>
      <c r="C24" s="22">
        <v>0</v>
      </c>
      <c r="D24" s="92">
        <v>0</v>
      </c>
      <c r="E24" s="23">
        <v>0</v>
      </c>
      <c r="F24" s="92">
        <v>0</v>
      </c>
      <c r="G24" s="23">
        <v>1</v>
      </c>
      <c r="H24" s="113">
        <v>46624.63</v>
      </c>
      <c r="I24" s="23"/>
      <c r="J24" s="25"/>
      <c r="K24" s="23">
        <f t="shared" si="0"/>
        <v>1</v>
      </c>
      <c r="L24" s="84">
        <f t="shared" si="0"/>
        <v>46624.63</v>
      </c>
      <c r="M24" s="14"/>
      <c r="N24" s="36">
        <f>L24/L41</f>
        <v>7.3879350300233793E-2</v>
      </c>
    </row>
    <row r="25" spans="1:17" ht="31.5" customHeight="1" x14ac:dyDescent="0.45">
      <c r="A25" s="3" t="s">
        <v>8</v>
      </c>
      <c r="B25" s="5"/>
      <c r="C25" s="47">
        <f t="shared" ref="C25:H25" si="1">SUM(C18:C24)</f>
        <v>2</v>
      </c>
      <c r="D25" s="92">
        <f t="shared" si="1"/>
        <v>1622</v>
      </c>
      <c r="E25" s="47">
        <v>0</v>
      </c>
      <c r="F25" s="92">
        <f>SUM(F18:F24)</f>
        <v>0</v>
      </c>
      <c r="G25" s="47">
        <f t="shared" si="1"/>
        <v>20</v>
      </c>
      <c r="H25" s="92">
        <f t="shared" si="1"/>
        <v>383291.44</v>
      </c>
      <c r="I25" s="37">
        <f t="shared" ref="I25:J25" si="2">SUM(I18:I22)</f>
        <v>0</v>
      </c>
      <c r="J25" s="25">
        <f t="shared" si="2"/>
        <v>0</v>
      </c>
      <c r="K25" s="47">
        <f>SUM(K18:K24)</f>
        <v>22</v>
      </c>
      <c r="L25" s="84">
        <f>SUM(L18:L24)</f>
        <v>384913.44</v>
      </c>
      <c r="M25" s="27"/>
      <c r="N25" s="67"/>
    </row>
    <row r="26" spans="1:17" ht="31.5" customHeight="1" x14ac:dyDescent="0.45">
      <c r="A26" s="4" t="s">
        <v>44</v>
      </c>
      <c r="B26" s="5"/>
      <c r="C26" s="12" t="s">
        <v>1</v>
      </c>
      <c r="D26" s="85"/>
      <c r="E26" s="12" t="s">
        <v>1</v>
      </c>
      <c r="F26" s="85"/>
      <c r="G26" s="12" t="s">
        <v>1</v>
      </c>
      <c r="H26" s="85"/>
      <c r="I26" s="12" t="s">
        <v>1</v>
      </c>
      <c r="J26" s="2"/>
      <c r="K26" s="12" t="s">
        <v>1</v>
      </c>
      <c r="L26" s="85"/>
      <c r="M26" s="27"/>
      <c r="N26" s="67"/>
    </row>
    <row r="27" spans="1:17" ht="31.5" customHeight="1" x14ac:dyDescent="0.45">
      <c r="A27" s="24" t="s">
        <v>4</v>
      </c>
      <c r="B27" s="5"/>
      <c r="C27" s="22">
        <v>0</v>
      </c>
      <c r="D27" s="92">
        <v>0</v>
      </c>
      <c r="E27" s="23">
        <v>0</v>
      </c>
      <c r="F27" s="92">
        <v>0</v>
      </c>
      <c r="G27" s="23">
        <v>2</v>
      </c>
      <c r="H27" s="113">
        <v>3620</v>
      </c>
      <c r="I27" s="23"/>
      <c r="J27" s="25"/>
      <c r="K27" s="23">
        <f>SUM(C27+E27+G27)</f>
        <v>2</v>
      </c>
      <c r="L27" s="84">
        <f>SUM(D27+F27+H27)</f>
        <v>3620</v>
      </c>
      <c r="M27" s="14"/>
      <c r="N27" s="36">
        <f>L27/L41</f>
        <v>5.7360937360113389E-3</v>
      </c>
    </row>
    <row r="28" spans="1:17" ht="31.5" customHeight="1" x14ac:dyDescent="0.45">
      <c r="A28" s="1" t="s">
        <v>31</v>
      </c>
      <c r="B28" s="5"/>
      <c r="C28" s="22">
        <v>0</v>
      </c>
      <c r="D28" s="92">
        <v>0</v>
      </c>
      <c r="E28" s="23">
        <v>0</v>
      </c>
      <c r="F28" s="92">
        <v>0</v>
      </c>
      <c r="G28" s="23">
        <v>1</v>
      </c>
      <c r="H28" s="113">
        <v>10000.5</v>
      </c>
      <c r="I28" s="23"/>
      <c r="J28" s="25"/>
      <c r="K28" s="23">
        <f t="shared" ref="K28:L30" si="3">SUM(C28+E28+G28)</f>
        <v>1</v>
      </c>
      <c r="L28" s="84">
        <f t="shared" si="3"/>
        <v>10000.5</v>
      </c>
      <c r="M28" s="14"/>
      <c r="N28" s="36">
        <f>L28/L41</f>
        <v>1.5846355084801492E-2</v>
      </c>
    </row>
    <row r="29" spans="1:17" ht="31.5" customHeight="1" x14ac:dyDescent="0.45">
      <c r="A29" s="1" t="s">
        <v>5</v>
      </c>
      <c r="B29" s="5"/>
      <c r="C29" s="22">
        <v>0</v>
      </c>
      <c r="D29" s="113">
        <v>0</v>
      </c>
      <c r="E29" s="23">
        <v>0</v>
      </c>
      <c r="F29" s="92">
        <v>0</v>
      </c>
      <c r="G29" s="23">
        <v>1</v>
      </c>
      <c r="H29" s="113">
        <v>746</v>
      </c>
      <c r="I29" s="23"/>
      <c r="J29" s="25"/>
      <c r="K29" s="23">
        <f t="shared" si="3"/>
        <v>1</v>
      </c>
      <c r="L29" s="84">
        <f t="shared" si="3"/>
        <v>746</v>
      </c>
      <c r="M29" s="14"/>
      <c r="N29" s="36">
        <f>L29/L41</f>
        <v>1.1820789853769225E-3</v>
      </c>
    </row>
    <row r="30" spans="1:17" ht="31.5" customHeight="1" x14ac:dyDescent="0.45">
      <c r="A30" s="1" t="s">
        <v>6</v>
      </c>
      <c r="B30" s="5"/>
      <c r="C30" s="22">
        <v>0</v>
      </c>
      <c r="D30" s="113">
        <v>0</v>
      </c>
      <c r="E30" s="23">
        <v>0</v>
      </c>
      <c r="F30" s="113">
        <v>0</v>
      </c>
      <c r="G30" s="23">
        <v>3</v>
      </c>
      <c r="H30" s="113">
        <v>81109.02</v>
      </c>
      <c r="I30" s="23"/>
      <c r="J30" s="25"/>
      <c r="K30" s="23">
        <f t="shared" si="3"/>
        <v>3</v>
      </c>
      <c r="L30" s="84">
        <f t="shared" si="3"/>
        <v>81109.02</v>
      </c>
      <c r="M30" s="14"/>
      <c r="N30" s="36">
        <f>L30/L41</f>
        <v>0.12852180705967362</v>
      </c>
    </row>
    <row r="31" spans="1:17" ht="15.75" customHeight="1" x14ac:dyDescent="0.45">
      <c r="A31" s="3" t="s">
        <v>45</v>
      </c>
      <c r="B31" s="5"/>
      <c r="C31" s="47">
        <f>SUM(C26:C30)</f>
        <v>0</v>
      </c>
      <c r="D31" s="92">
        <f>SUM(D27:D30)</f>
        <v>0</v>
      </c>
      <c r="E31" s="47">
        <v>0</v>
      </c>
      <c r="F31" s="92">
        <f>SUM(F27:F30)</f>
        <v>0</v>
      </c>
      <c r="G31" s="47">
        <f>SUM(G27:G30)</f>
        <v>7</v>
      </c>
      <c r="H31" s="92">
        <f>SUM(H27:H30)</f>
        <v>95475.520000000004</v>
      </c>
      <c r="I31" s="37">
        <f>SUM(I26:I30)</f>
        <v>0</v>
      </c>
      <c r="J31" s="25">
        <f>SUM(J26:J30)</f>
        <v>0</v>
      </c>
      <c r="K31" s="47">
        <f>SUM(K26:K30)</f>
        <v>7</v>
      </c>
      <c r="L31" s="84">
        <f>SUM(L26:L30)</f>
        <v>95475.520000000004</v>
      </c>
      <c r="M31" s="27"/>
      <c r="N31" s="67"/>
    </row>
    <row r="32" spans="1:17" s="26" customFormat="1" ht="15.75" customHeight="1" x14ac:dyDescent="0.45">
      <c r="A32" s="33"/>
      <c r="B32" s="55"/>
      <c r="C32" s="61"/>
      <c r="D32" s="93"/>
      <c r="E32" s="61"/>
      <c r="F32" s="93"/>
      <c r="G32" s="61"/>
      <c r="H32" s="93"/>
      <c r="I32" s="62"/>
      <c r="J32" s="34"/>
      <c r="K32" s="61"/>
      <c r="L32" s="86"/>
      <c r="M32" s="66"/>
      <c r="N32" s="67"/>
    </row>
    <row r="33" spans="1:14" ht="15" customHeight="1" x14ac:dyDescent="0.45">
      <c r="A33" s="3" t="s">
        <v>46</v>
      </c>
      <c r="B33" s="5"/>
      <c r="C33" s="47">
        <f>SUM(C25,C31)</f>
        <v>2</v>
      </c>
      <c r="D33" s="92">
        <f>SUM(D31,D25)</f>
        <v>1622</v>
      </c>
      <c r="E33" s="47">
        <f>SUM(E25,E31)</f>
        <v>0</v>
      </c>
      <c r="F33" s="92">
        <f>SUM(F31,F25)</f>
        <v>0</v>
      </c>
      <c r="G33" s="47">
        <f>SUM(G25,G31)</f>
        <v>27</v>
      </c>
      <c r="H33" s="92">
        <f>SUM(H31,H25)</f>
        <v>478766.96</v>
      </c>
      <c r="I33" s="37">
        <f>SUM(I27:I30)</f>
        <v>0</v>
      </c>
      <c r="J33" s="25">
        <f>SUM(J27:J30)</f>
        <v>0</v>
      </c>
      <c r="K33" s="47">
        <f>SUM(K25,K31)</f>
        <v>29</v>
      </c>
      <c r="L33" s="84">
        <f>SUM(L25,L31)</f>
        <v>480388.96</v>
      </c>
      <c r="M33" s="27"/>
      <c r="N33" s="68"/>
    </row>
    <row r="34" spans="1:14" s="26" customFormat="1" ht="15" customHeight="1" x14ac:dyDescent="0.45">
      <c r="A34" s="33"/>
      <c r="B34" s="55"/>
      <c r="C34" s="56"/>
      <c r="D34" s="94"/>
      <c r="E34" s="56"/>
      <c r="F34" s="94"/>
      <c r="G34" s="56"/>
      <c r="H34" s="94"/>
      <c r="I34" s="58"/>
      <c r="J34" s="57"/>
      <c r="K34" s="56"/>
      <c r="L34" s="87"/>
      <c r="M34" s="35"/>
      <c r="N34" s="68"/>
    </row>
    <row r="35" spans="1:14" ht="15" customHeight="1" x14ac:dyDescent="0.45">
      <c r="A35" s="4" t="s">
        <v>18</v>
      </c>
      <c r="B35" s="5"/>
      <c r="C35" s="12" t="s">
        <v>1</v>
      </c>
      <c r="D35" s="85"/>
      <c r="E35" s="12" t="s">
        <v>1</v>
      </c>
      <c r="F35" s="85"/>
      <c r="G35" s="12" t="s">
        <v>1</v>
      </c>
      <c r="H35" s="85"/>
      <c r="I35" s="12" t="s">
        <v>1</v>
      </c>
      <c r="J35" s="2"/>
      <c r="K35" s="12" t="s">
        <v>1</v>
      </c>
      <c r="L35" s="85"/>
      <c r="M35" s="14"/>
      <c r="N35" s="68"/>
    </row>
    <row r="36" spans="1:14" ht="15.75" customHeight="1" x14ac:dyDescent="0.5">
      <c r="A36" s="1" t="s">
        <v>10</v>
      </c>
      <c r="B36" s="5"/>
      <c r="C36" s="22"/>
      <c r="D36" s="92"/>
      <c r="E36" s="23"/>
      <c r="F36" s="92"/>
      <c r="G36" s="23">
        <v>2</v>
      </c>
      <c r="H36" s="113">
        <v>150702.54</v>
      </c>
      <c r="I36" s="23"/>
      <c r="J36" s="25"/>
      <c r="K36" s="23">
        <f>SUM(C36,E36,G36)</f>
        <v>2</v>
      </c>
      <c r="L36" s="84">
        <f>SUM(D36,F36,H36)</f>
        <v>150702.54</v>
      </c>
      <c r="M36" s="27"/>
      <c r="N36" s="69">
        <f>L36/L41</f>
        <v>0.23879665626933655</v>
      </c>
    </row>
    <row r="37" spans="1:14" ht="15" customHeight="1" x14ac:dyDescent="0.5">
      <c r="A37" s="1" t="s">
        <v>20</v>
      </c>
      <c r="B37" s="5"/>
      <c r="C37" s="22"/>
      <c r="D37" s="92"/>
      <c r="E37" s="23"/>
      <c r="F37" s="92"/>
      <c r="G37" s="23"/>
      <c r="H37" s="92"/>
      <c r="I37" s="23"/>
      <c r="J37" s="25"/>
      <c r="K37" s="23"/>
      <c r="L37" s="84"/>
      <c r="M37" s="27"/>
      <c r="N37" s="69">
        <v>0</v>
      </c>
    </row>
    <row r="38" spans="1:14" ht="15" customHeight="1" x14ac:dyDescent="0.5">
      <c r="A38" s="1" t="s">
        <v>47</v>
      </c>
      <c r="B38" s="5"/>
      <c r="C38" s="22"/>
      <c r="D38" s="92"/>
      <c r="E38" s="23"/>
      <c r="F38" s="92"/>
      <c r="G38" s="23">
        <v>0</v>
      </c>
      <c r="H38" s="113">
        <v>0</v>
      </c>
      <c r="I38" s="23"/>
      <c r="J38" s="25"/>
      <c r="K38" s="23">
        <v>0</v>
      </c>
      <c r="L38" s="84">
        <f>SUM(D38,F38,H38)</f>
        <v>0</v>
      </c>
      <c r="M38" s="27"/>
      <c r="N38" s="69">
        <f>L38/L41</f>
        <v>0</v>
      </c>
    </row>
    <row r="39" spans="1:14" ht="15.75" customHeight="1" x14ac:dyDescent="0.5">
      <c r="A39" s="1" t="s">
        <v>11</v>
      </c>
      <c r="B39" s="5"/>
      <c r="C39" s="22"/>
      <c r="D39" s="92"/>
      <c r="E39" s="23"/>
      <c r="F39" s="92"/>
      <c r="G39" s="23"/>
      <c r="H39" s="92"/>
      <c r="I39" s="23"/>
      <c r="J39" s="25"/>
      <c r="K39" s="23"/>
      <c r="L39" s="84"/>
      <c r="M39" s="27"/>
      <c r="N39" s="69">
        <v>0</v>
      </c>
    </row>
    <row r="40" spans="1:14" ht="31.5" customHeight="1" x14ac:dyDescent="0.45">
      <c r="A40" s="3" t="s">
        <v>19</v>
      </c>
      <c r="B40" s="5"/>
      <c r="C40" s="37">
        <f>SUM(C36:C39)</f>
        <v>0</v>
      </c>
      <c r="D40" s="92">
        <v>0</v>
      </c>
      <c r="E40" s="37">
        <f>SUM(E36:E39)</f>
        <v>0</v>
      </c>
      <c r="F40" s="92">
        <v>0</v>
      </c>
      <c r="G40" s="54">
        <f>SUM(G36:G39)</f>
        <v>2</v>
      </c>
      <c r="H40" s="95">
        <f>SUM(H36:H39)</f>
        <v>150702.54</v>
      </c>
      <c r="I40" s="37">
        <f>SUM(I31:I39)</f>
        <v>0</v>
      </c>
      <c r="J40" s="25">
        <f>SUM(J31:J39)</f>
        <v>0</v>
      </c>
      <c r="K40" s="53">
        <f>SUM(C40,E40,G40)</f>
        <v>2</v>
      </c>
      <c r="L40" s="84">
        <f>SUM(L36:L39)</f>
        <v>150702.54</v>
      </c>
      <c r="M40" s="14"/>
    </row>
    <row r="41" spans="1:14" ht="31.5" customHeight="1" x14ac:dyDescent="0.45">
      <c r="A41" s="32" t="s">
        <v>36</v>
      </c>
      <c r="B41" s="5"/>
      <c r="C41" s="65">
        <f>SUM(C33,C40)</f>
        <v>2</v>
      </c>
      <c r="D41" s="92">
        <f>SUM(D25,D31,D40)</f>
        <v>1622</v>
      </c>
      <c r="E41" s="65">
        <f>SUM(E33,E40)</f>
        <v>0</v>
      </c>
      <c r="F41" s="92">
        <f>SUM(F25,F31,F40)</f>
        <v>0</v>
      </c>
      <c r="G41" s="60">
        <f>SUM(G33,G40)</f>
        <v>29</v>
      </c>
      <c r="H41" s="92">
        <f>SUM(H33,H40)</f>
        <v>629469.5</v>
      </c>
      <c r="I41" s="38">
        <f>SUM(I25+I40)</f>
        <v>0</v>
      </c>
      <c r="J41" s="25">
        <f>SUM(J25+J40)</f>
        <v>0</v>
      </c>
      <c r="K41" s="65">
        <f>SUM(K33,K40)</f>
        <v>31</v>
      </c>
      <c r="L41" s="84">
        <f>SUM(L33,L40)</f>
        <v>631091.5</v>
      </c>
      <c r="M41" s="14"/>
      <c r="N41" s="59">
        <f>SUM(N18:N40)</f>
        <v>1</v>
      </c>
    </row>
  </sheetData>
  <mergeCells count="16"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  <mergeCell ref="A7:B7"/>
    <mergeCell ref="C7:E7"/>
    <mergeCell ref="A8:B8"/>
    <mergeCell ref="C8:E8"/>
    <mergeCell ref="A9:B9"/>
    <mergeCell ref="C9:E9"/>
  </mergeCells>
  <pageMargins left="0.7" right="0.7" top="0.75" bottom="0.75" header="0.3" footer="0.3"/>
  <pageSetup scale="65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353BA-D8C4-40C2-9A51-0F34207A7A4B}">
  <sheetPr>
    <pageSetUpPr fitToPage="1"/>
  </sheetPr>
  <dimension ref="A6:Q41"/>
  <sheetViews>
    <sheetView zoomScale="90" zoomScaleNormal="90" workbookViewId="0">
      <selection activeCell="A8" sqref="A8:B8"/>
    </sheetView>
  </sheetViews>
  <sheetFormatPr defaultColWidth="9.1328125" defaultRowHeight="14.25" x14ac:dyDescent="0.45"/>
  <cols>
    <col min="1" max="1" width="41.86328125" style="13" bestFit="1" customWidth="1"/>
    <col min="2" max="2" width="9.1328125" style="13"/>
    <col min="3" max="3" width="7.73046875" style="13" customWidth="1"/>
    <col min="4" max="4" width="18.1328125" style="89" customWidth="1"/>
    <col min="5" max="5" width="6.59765625" style="13" customWidth="1"/>
    <col min="6" max="6" width="14.73046875" style="89" customWidth="1"/>
    <col min="7" max="7" width="7.3984375" style="13" customWidth="1"/>
    <col min="8" max="8" width="17.265625" style="89" customWidth="1"/>
    <col min="9" max="9" width="9.1328125" style="13" hidden="1" customWidth="1"/>
    <col min="10" max="10" width="3.3984375" style="13" hidden="1" customWidth="1"/>
    <col min="11" max="11" width="6.1328125" style="13" customWidth="1"/>
    <col min="12" max="12" width="17.265625" style="63" customWidth="1"/>
    <col min="13" max="13" width="1.59765625" style="13" customWidth="1"/>
    <col min="14" max="14" width="29.1328125" style="13" customWidth="1"/>
    <col min="15" max="16384" width="9.1328125" style="13"/>
  </cols>
  <sheetData>
    <row r="6" spans="1:14" ht="34.5" customHeight="1" x14ac:dyDescent="0.45"/>
    <row r="7" spans="1:14" ht="19.899999999999999" customHeight="1" x14ac:dyDescent="0.45">
      <c r="A7" s="197" t="s">
        <v>25</v>
      </c>
      <c r="B7" s="197"/>
      <c r="C7" s="207" t="s">
        <v>34</v>
      </c>
      <c r="D7" s="207"/>
      <c r="E7" s="207"/>
    </row>
    <row r="8" spans="1:14" ht="18.399999999999999" customHeight="1" x14ac:dyDescent="0.45">
      <c r="A8" s="197" t="s">
        <v>292</v>
      </c>
      <c r="B8" s="197"/>
      <c r="C8" s="207" t="s">
        <v>155</v>
      </c>
      <c r="D8" s="207"/>
      <c r="E8" s="207"/>
    </row>
    <row r="9" spans="1:14" ht="19.899999999999999" customHeight="1" x14ac:dyDescent="0.45">
      <c r="A9" s="197" t="s">
        <v>23</v>
      </c>
      <c r="B9" s="197"/>
      <c r="C9" s="208"/>
      <c r="D9" s="207"/>
      <c r="E9" s="207"/>
    </row>
    <row r="10" spans="1:14" ht="18" customHeight="1" x14ac:dyDescent="0.45">
      <c r="A10" s="197" t="s">
        <v>24</v>
      </c>
      <c r="B10" s="197"/>
      <c r="C10" s="207"/>
      <c r="D10" s="207"/>
      <c r="E10" s="207"/>
    </row>
    <row r="11" spans="1:14" ht="18.75" customHeight="1" x14ac:dyDescent="0.45">
      <c r="A11" s="197" t="s">
        <v>35</v>
      </c>
      <c r="B11" s="197"/>
      <c r="C11" s="198" t="s">
        <v>162</v>
      </c>
      <c r="D11" s="198"/>
      <c r="E11" s="198"/>
    </row>
    <row r="12" spans="1:14" ht="33.75" customHeight="1" x14ac:dyDescent="0.55000000000000004">
      <c r="A12" s="4" t="s">
        <v>0</v>
      </c>
      <c r="B12" s="6"/>
      <c r="C12" s="199" t="s">
        <v>28</v>
      </c>
      <c r="D12" s="200"/>
      <c r="E12" s="199" t="s">
        <v>29</v>
      </c>
      <c r="F12" s="200"/>
      <c r="G12" s="205" t="s">
        <v>30</v>
      </c>
      <c r="H12" s="206"/>
      <c r="I12" s="205"/>
      <c r="J12" s="206"/>
      <c r="K12" s="205" t="s">
        <v>2</v>
      </c>
      <c r="L12" s="206"/>
      <c r="M12" s="14"/>
      <c r="N12" s="28" t="s">
        <v>38</v>
      </c>
    </row>
    <row r="13" spans="1:14" ht="21" customHeight="1" x14ac:dyDescent="0.55000000000000004">
      <c r="A13" s="39"/>
      <c r="B13" s="15"/>
      <c r="C13" s="16"/>
      <c r="D13" s="90"/>
      <c r="E13" s="17"/>
      <c r="F13" s="90"/>
      <c r="G13" s="17"/>
      <c r="H13" s="90"/>
      <c r="I13" s="17"/>
      <c r="J13" s="17"/>
      <c r="K13" s="17"/>
      <c r="L13" s="79"/>
      <c r="M13" s="29"/>
      <c r="N13" s="11"/>
    </row>
    <row r="14" spans="1:14" ht="21" customHeight="1" x14ac:dyDescent="0.55000000000000004">
      <c r="A14" s="40"/>
      <c r="B14" s="15"/>
      <c r="C14" s="18"/>
      <c r="D14" s="91"/>
      <c r="E14" s="19"/>
      <c r="F14" s="91"/>
      <c r="G14" s="19"/>
      <c r="H14" s="91"/>
      <c r="I14" s="19"/>
      <c r="J14" s="19"/>
      <c r="K14" s="19"/>
      <c r="L14" s="80"/>
      <c r="M14" s="30"/>
      <c r="N14" s="31"/>
    </row>
    <row r="15" spans="1:14" ht="26.25" customHeight="1" x14ac:dyDescent="0.45">
      <c r="A15" s="41"/>
      <c r="B15" s="5"/>
      <c r="C15" s="20"/>
      <c r="D15" s="97"/>
      <c r="E15" s="9"/>
      <c r="F15" s="97"/>
      <c r="G15" s="9"/>
      <c r="I15" s="9"/>
      <c r="K15" s="9"/>
      <c r="M15" s="21"/>
      <c r="N15" s="209" t="s">
        <v>37</v>
      </c>
    </row>
    <row r="16" spans="1:14" ht="31.5" customHeight="1" x14ac:dyDescent="0.5">
      <c r="A16" s="42"/>
      <c r="B16" s="5"/>
      <c r="C16" s="7"/>
      <c r="D16" s="81" t="s">
        <v>3</v>
      </c>
      <c r="E16" s="10"/>
      <c r="F16" s="81" t="s">
        <v>3</v>
      </c>
      <c r="G16" s="10"/>
      <c r="H16" s="81" t="s">
        <v>3</v>
      </c>
      <c r="I16" s="10"/>
      <c r="J16" s="8" t="s">
        <v>3</v>
      </c>
      <c r="K16" s="10"/>
      <c r="L16" s="81" t="s">
        <v>3</v>
      </c>
      <c r="M16" s="14"/>
      <c r="N16" s="210"/>
    </row>
    <row r="17" spans="1:17" ht="15" customHeight="1" x14ac:dyDescent="0.45">
      <c r="A17" s="4" t="s">
        <v>9</v>
      </c>
      <c r="B17" s="5"/>
      <c r="C17" s="12" t="s">
        <v>1</v>
      </c>
      <c r="D17" s="85"/>
      <c r="E17" s="12" t="s">
        <v>1</v>
      </c>
      <c r="F17" s="85"/>
      <c r="G17" s="12" t="s">
        <v>1</v>
      </c>
      <c r="H17" s="82"/>
      <c r="I17" s="12" t="s">
        <v>1</v>
      </c>
      <c r="J17" s="2"/>
      <c r="K17" s="12" t="s">
        <v>1</v>
      </c>
      <c r="L17" s="85"/>
      <c r="M17" s="14"/>
      <c r="N17" s="64"/>
    </row>
    <row r="18" spans="1:17" ht="15" customHeight="1" x14ac:dyDescent="0.45">
      <c r="A18" s="24" t="s">
        <v>4</v>
      </c>
      <c r="B18" s="5"/>
      <c r="C18" s="22">
        <v>1</v>
      </c>
      <c r="D18" s="113">
        <v>580</v>
      </c>
      <c r="E18" s="23">
        <v>0</v>
      </c>
      <c r="F18" s="92">
        <v>0</v>
      </c>
      <c r="G18" s="23">
        <v>3</v>
      </c>
      <c r="H18" s="113">
        <v>2945.4</v>
      </c>
      <c r="I18" s="23"/>
      <c r="J18" s="25"/>
      <c r="K18" s="23">
        <f>SUM(C18+E18+G18)</f>
        <v>4</v>
      </c>
      <c r="L18" s="84">
        <f>SUM(D18+F18+H18)</f>
        <v>3525.4</v>
      </c>
      <c r="M18" s="14"/>
      <c r="N18" s="36">
        <f>L18/L41</f>
        <v>7.4255296508514024E-3</v>
      </c>
      <c r="Q18" s="26"/>
    </row>
    <row r="19" spans="1:17" ht="15" customHeight="1" x14ac:dyDescent="0.45">
      <c r="A19" s="1" t="s">
        <v>31</v>
      </c>
      <c r="B19" s="5"/>
      <c r="C19" s="22">
        <v>0</v>
      </c>
      <c r="D19" s="92">
        <v>0</v>
      </c>
      <c r="E19" s="23">
        <v>0</v>
      </c>
      <c r="F19" s="92">
        <v>0</v>
      </c>
      <c r="G19" s="23">
        <v>0</v>
      </c>
      <c r="H19" s="92">
        <v>0</v>
      </c>
      <c r="I19" s="23"/>
      <c r="J19" s="25"/>
      <c r="K19" s="23">
        <f t="shared" ref="K19:L24" si="0">SUM(C19+E19+G19)</f>
        <v>0</v>
      </c>
      <c r="L19" s="84">
        <f t="shared" si="0"/>
        <v>0</v>
      </c>
      <c r="M19" s="14"/>
      <c r="N19" s="36">
        <f>L19/L41</f>
        <v>0</v>
      </c>
    </row>
    <row r="20" spans="1:17" ht="15" customHeight="1" x14ac:dyDescent="0.45">
      <c r="A20" s="1" t="s">
        <v>5</v>
      </c>
      <c r="B20" s="5"/>
      <c r="C20" s="22">
        <v>0</v>
      </c>
      <c r="D20" s="92">
        <v>0</v>
      </c>
      <c r="E20" s="23">
        <v>0</v>
      </c>
      <c r="F20" s="92">
        <v>0</v>
      </c>
      <c r="G20" s="23">
        <v>6</v>
      </c>
      <c r="H20" s="113">
        <v>90176.3</v>
      </c>
      <c r="I20" s="23"/>
      <c r="J20" s="25"/>
      <c r="K20" s="23">
        <f t="shared" si="0"/>
        <v>6</v>
      </c>
      <c r="L20" s="84">
        <f t="shared" si="0"/>
        <v>90176.3</v>
      </c>
      <c r="M20" s="14"/>
      <c r="N20" s="36">
        <f>L20/L41</f>
        <v>0.18993781966700837</v>
      </c>
    </row>
    <row r="21" spans="1:17" ht="15" customHeight="1" x14ac:dyDescent="0.45">
      <c r="A21" s="1" t="s">
        <v>6</v>
      </c>
      <c r="B21" s="5"/>
      <c r="C21" s="22">
        <v>1</v>
      </c>
      <c r="D21" s="113">
        <v>87377.15</v>
      </c>
      <c r="E21" s="23">
        <v>0</v>
      </c>
      <c r="F21" s="92">
        <v>0</v>
      </c>
      <c r="G21" s="23">
        <v>6</v>
      </c>
      <c r="H21" s="113">
        <v>86477.89</v>
      </c>
      <c r="I21" s="23"/>
      <c r="J21" s="25"/>
      <c r="K21" s="23">
        <f t="shared" si="0"/>
        <v>7</v>
      </c>
      <c r="L21" s="84">
        <f t="shared" si="0"/>
        <v>173855.03999999998</v>
      </c>
      <c r="M21" s="14"/>
      <c r="N21" s="36">
        <f>L21/L41</f>
        <v>0.36618986624778932</v>
      </c>
    </row>
    <row r="22" spans="1:17" ht="15" customHeight="1" x14ac:dyDescent="0.45">
      <c r="A22" s="1" t="s">
        <v>7</v>
      </c>
      <c r="B22" s="5"/>
      <c r="C22" s="22">
        <v>0</v>
      </c>
      <c r="D22" s="92">
        <v>0</v>
      </c>
      <c r="E22" s="23">
        <v>0</v>
      </c>
      <c r="F22" s="92">
        <v>0</v>
      </c>
      <c r="G22" s="23">
        <v>2</v>
      </c>
      <c r="H22" s="63">
        <v>13053.61</v>
      </c>
      <c r="I22" s="23"/>
      <c r="J22" s="25"/>
      <c r="K22" s="23">
        <f t="shared" si="0"/>
        <v>2</v>
      </c>
      <c r="L22" s="84">
        <f t="shared" si="0"/>
        <v>13053.61</v>
      </c>
      <c r="M22" s="14"/>
      <c r="N22" s="36">
        <f>L22/L41</f>
        <v>2.7494743321509724E-2</v>
      </c>
    </row>
    <row r="23" spans="1:17" ht="15" customHeight="1" x14ac:dyDescent="0.45">
      <c r="A23" s="1" t="s">
        <v>33</v>
      </c>
      <c r="B23" s="5"/>
      <c r="C23" s="22">
        <v>0</v>
      </c>
      <c r="D23" s="113">
        <v>0</v>
      </c>
      <c r="E23" s="23">
        <v>0</v>
      </c>
      <c r="F23" s="92">
        <v>0</v>
      </c>
      <c r="G23" s="23">
        <v>5</v>
      </c>
      <c r="H23" s="63">
        <v>34242.050000000003</v>
      </c>
      <c r="I23" s="23"/>
      <c r="J23" s="25"/>
      <c r="K23" s="23">
        <f t="shared" si="0"/>
        <v>5</v>
      </c>
      <c r="L23" s="84">
        <f t="shared" si="0"/>
        <v>34242.050000000003</v>
      </c>
      <c r="M23" s="14"/>
      <c r="N23" s="36">
        <f>L23/L41</f>
        <v>7.212383207038528E-2</v>
      </c>
    </row>
    <row r="24" spans="1:17" ht="15" customHeight="1" x14ac:dyDescent="0.45">
      <c r="A24" s="1" t="s">
        <v>32</v>
      </c>
      <c r="B24" s="5"/>
      <c r="C24" s="22">
        <v>0</v>
      </c>
      <c r="D24" s="92">
        <v>0</v>
      </c>
      <c r="E24" s="23">
        <v>0</v>
      </c>
      <c r="F24" s="92">
        <v>0</v>
      </c>
      <c r="G24" s="23">
        <v>1</v>
      </c>
      <c r="H24" s="113">
        <v>16160</v>
      </c>
      <c r="I24" s="23"/>
      <c r="J24" s="25"/>
      <c r="K24" s="23">
        <f t="shared" si="0"/>
        <v>1</v>
      </c>
      <c r="L24" s="84">
        <f t="shared" si="0"/>
        <v>16160</v>
      </c>
      <c r="M24" s="14"/>
      <c r="N24" s="36">
        <f>L24/L41</f>
        <v>3.4037714630328092E-2</v>
      </c>
    </row>
    <row r="25" spans="1:17" ht="31.5" customHeight="1" x14ac:dyDescent="0.45">
      <c r="A25" s="3" t="s">
        <v>8</v>
      </c>
      <c r="B25" s="5"/>
      <c r="C25" s="47">
        <f t="shared" ref="C25:H25" si="1">SUM(C18:C24)</f>
        <v>2</v>
      </c>
      <c r="D25" s="92">
        <f t="shared" si="1"/>
        <v>87957.15</v>
      </c>
      <c r="E25" s="47">
        <v>0</v>
      </c>
      <c r="F25" s="92">
        <f>SUM(F18:F24)</f>
        <v>0</v>
      </c>
      <c r="G25" s="47">
        <f t="shared" si="1"/>
        <v>23</v>
      </c>
      <c r="H25" s="92">
        <f t="shared" si="1"/>
        <v>243055.25</v>
      </c>
      <c r="I25" s="37">
        <f t="shared" ref="I25:J25" si="2">SUM(I18:I22)</f>
        <v>0</v>
      </c>
      <c r="J25" s="25">
        <f t="shared" si="2"/>
        <v>0</v>
      </c>
      <c r="K25" s="47">
        <f>SUM(K18:K24)</f>
        <v>25</v>
      </c>
      <c r="L25" s="84">
        <f>SUM(L18:L24)</f>
        <v>331012.39999999997</v>
      </c>
      <c r="M25" s="27"/>
      <c r="N25" s="67"/>
    </row>
    <row r="26" spans="1:17" ht="31.5" customHeight="1" x14ac:dyDescent="0.45">
      <c r="A26" s="4" t="s">
        <v>44</v>
      </c>
      <c r="B26" s="5"/>
      <c r="C26" s="12" t="s">
        <v>1</v>
      </c>
      <c r="D26" s="85"/>
      <c r="E26" s="12" t="s">
        <v>1</v>
      </c>
      <c r="F26" s="85"/>
      <c r="G26" s="12" t="s">
        <v>1</v>
      </c>
      <c r="H26" s="85"/>
      <c r="I26" s="12" t="s">
        <v>1</v>
      </c>
      <c r="J26" s="2"/>
      <c r="K26" s="12" t="s">
        <v>1</v>
      </c>
      <c r="L26" s="85"/>
      <c r="M26" s="27"/>
      <c r="N26" s="67"/>
    </row>
    <row r="27" spans="1:17" ht="31.5" customHeight="1" x14ac:dyDescent="0.45">
      <c r="A27" s="24" t="s">
        <v>4</v>
      </c>
      <c r="B27" s="5"/>
      <c r="C27" s="22">
        <v>0</v>
      </c>
      <c r="D27" s="92">
        <v>0</v>
      </c>
      <c r="E27" s="23">
        <v>0</v>
      </c>
      <c r="F27" s="92">
        <v>0</v>
      </c>
      <c r="G27" s="23">
        <v>1</v>
      </c>
      <c r="H27" s="113">
        <v>1275</v>
      </c>
      <c r="I27" s="23"/>
      <c r="J27" s="25"/>
      <c r="K27" s="23">
        <f>SUM(C27+E27+G27)</f>
        <v>1</v>
      </c>
      <c r="L27" s="84">
        <f>SUM(D27+F27+H27)</f>
        <v>1275</v>
      </c>
      <c r="M27" s="14"/>
      <c r="N27" s="36">
        <f>L27/L41</f>
        <v>2.6855251332715546E-3</v>
      </c>
    </row>
    <row r="28" spans="1:17" ht="31.5" customHeight="1" x14ac:dyDescent="0.45">
      <c r="A28" s="1" t="s">
        <v>31</v>
      </c>
      <c r="B28" s="5"/>
      <c r="C28" s="22">
        <v>0</v>
      </c>
      <c r="D28" s="92">
        <v>0</v>
      </c>
      <c r="E28" s="23">
        <v>1</v>
      </c>
      <c r="F28" s="113">
        <v>10500</v>
      </c>
      <c r="G28" s="23">
        <v>0</v>
      </c>
      <c r="H28" s="92">
        <v>0</v>
      </c>
      <c r="I28" s="23"/>
      <c r="J28" s="25"/>
      <c r="K28" s="23">
        <f t="shared" ref="K28:L30" si="3">SUM(C28+E28+G28)</f>
        <v>1</v>
      </c>
      <c r="L28" s="84">
        <f t="shared" si="3"/>
        <v>10500</v>
      </c>
      <c r="M28" s="14"/>
      <c r="N28" s="36">
        <f>L28/L41</f>
        <v>2.2116089332824565E-2</v>
      </c>
    </row>
    <row r="29" spans="1:17" ht="31.5" customHeight="1" x14ac:dyDescent="0.45">
      <c r="A29" s="1" t="s">
        <v>5</v>
      </c>
      <c r="B29" s="5"/>
      <c r="C29" s="22">
        <v>1</v>
      </c>
      <c r="D29" s="113">
        <v>446</v>
      </c>
      <c r="E29" s="23">
        <v>0</v>
      </c>
      <c r="F29" s="92">
        <v>0</v>
      </c>
      <c r="G29" s="23">
        <v>0</v>
      </c>
      <c r="H29" s="86">
        <v>0</v>
      </c>
      <c r="I29" s="23"/>
      <c r="J29" s="25"/>
      <c r="K29" s="23">
        <f t="shared" si="3"/>
        <v>1</v>
      </c>
      <c r="L29" s="84">
        <f t="shared" si="3"/>
        <v>446</v>
      </c>
      <c r="M29" s="14"/>
      <c r="N29" s="36">
        <f>L29/L41</f>
        <v>9.3940722308950061E-4</v>
      </c>
    </row>
    <row r="30" spans="1:17" ht="31.5" customHeight="1" x14ac:dyDescent="0.45">
      <c r="A30" s="1" t="s">
        <v>6</v>
      </c>
      <c r="B30" s="5"/>
      <c r="C30" s="22">
        <v>1</v>
      </c>
      <c r="D30" s="113">
        <v>3325</v>
      </c>
      <c r="E30" s="23">
        <v>0</v>
      </c>
      <c r="F30" s="113">
        <v>0</v>
      </c>
      <c r="G30" s="23">
        <v>3</v>
      </c>
      <c r="H30" s="113">
        <v>38827.879999999997</v>
      </c>
      <c r="I30" s="23"/>
      <c r="J30" s="25"/>
      <c r="K30" s="23">
        <f t="shared" si="3"/>
        <v>4</v>
      </c>
      <c r="L30" s="84">
        <f t="shared" si="3"/>
        <v>42152.88</v>
      </c>
      <c r="M30" s="14"/>
      <c r="N30" s="36">
        <f>L30/L41</f>
        <v>8.8786367591984189E-2</v>
      </c>
    </row>
    <row r="31" spans="1:17" ht="15.75" customHeight="1" x14ac:dyDescent="0.45">
      <c r="A31" s="3" t="s">
        <v>45</v>
      </c>
      <c r="B31" s="5"/>
      <c r="C31" s="47">
        <f>SUM(C26:C30)</f>
        <v>2</v>
      </c>
      <c r="D31" s="92">
        <f>SUM(D27:D30)</f>
        <v>3771</v>
      </c>
      <c r="E31" s="47">
        <v>1</v>
      </c>
      <c r="F31" s="92">
        <f>SUM(F27:F30)</f>
        <v>10500</v>
      </c>
      <c r="G31" s="47">
        <f>SUM(G27:G30)</f>
        <v>4</v>
      </c>
      <c r="H31" s="92">
        <f>SUM(H27:H30)</f>
        <v>40102.879999999997</v>
      </c>
      <c r="I31" s="37">
        <f>SUM(I26:I30)</f>
        <v>0</v>
      </c>
      <c r="J31" s="25">
        <f>SUM(J26:J30)</f>
        <v>0</v>
      </c>
      <c r="K31" s="47">
        <f>SUM(K26:K30)</f>
        <v>7</v>
      </c>
      <c r="L31" s="84">
        <f>SUM(L26:L30)</f>
        <v>54373.88</v>
      </c>
      <c r="M31" s="27"/>
      <c r="N31" s="67"/>
    </row>
    <row r="32" spans="1:17" s="26" customFormat="1" ht="15.75" customHeight="1" x14ac:dyDescent="0.45">
      <c r="A32" s="33"/>
      <c r="B32" s="55"/>
      <c r="C32" s="61"/>
      <c r="D32" s="93"/>
      <c r="E32" s="61"/>
      <c r="F32" s="93"/>
      <c r="G32" s="61"/>
      <c r="H32" s="93"/>
      <c r="I32" s="62"/>
      <c r="J32" s="34"/>
      <c r="K32" s="61"/>
      <c r="L32" s="86"/>
      <c r="M32" s="66"/>
      <c r="N32" s="67"/>
    </row>
    <row r="33" spans="1:14" ht="15" customHeight="1" x14ac:dyDescent="0.45">
      <c r="A33" s="3" t="s">
        <v>46</v>
      </c>
      <c r="B33" s="5"/>
      <c r="C33" s="47">
        <f>SUM(C25,C31)</f>
        <v>4</v>
      </c>
      <c r="D33" s="92">
        <f>SUM(D31,D25)</f>
        <v>91728.15</v>
      </c>
      <c r="E33" s="47">
        <f>SUM(E25,E31)</f>
        <v>1</v>
      </c>
      <c r="F33" s="92">
        <f>SUM(F31,F25)</f>
        <v>10500</v>
      </c>
      <c r="G33" s="47">
        <f>SUM(G25,G31)</f>
        <v>27</v>
      </c>
      <c r="H33" s="92">
        <f>SUM(H31,H25)</f>
        <v>283158.13</v>
      </c>
      <c r="I33" s="37">
        <f>SUM(I27:I30)</f>
        <v>0</v>
      </c>
      <c r="J33" s="25">
        <f>SUM(J27:J30)</f>
        <v>0</v>
      </c>
      <c r="K33" s="47">
        <f>SUM(K25,K31)</f>
        <v>32</v>
      </c>
      <c r="L33" s="84">
        <f>SUM(L25,L31)</f>
        <v>385386.27999999997</v>
      </c>
      <c r="M33" s="27"/>
      <c r="N33" s="68"/>
    </row>
    <row r="34" spans="1:14" s="26" customFormat="1" ht="15" customHeight="1" x14ac:dyDescent="0.45">
      <c r="A34" s="33"/>
      <c r="B34" s="55"/>
      <c r="C34" s="56"/>
      <c r="D34" s="94"/>
      <c r="E34" s="56"/>
      <c r="F34" s="94"/>
      <c r="G34" s="56"/>
      <c r="H34" s="94"/>
      <c r="I34" s="58"/>
      <c r="J34" s="57"/>
      <c r="K34" s="56"/>
      <c r="L34" s="87"/>
      <c r="M34" s="35"/>
      <c r="N34" s="68"/>
    </row>
    <row r="35" spans="1:14" ht="15" customHeight="1" x14ac:dyDescent="0.45">
      <c r="A35" s="4" t="s">
        <v>18</v>
      </c>
      <c r="B35" s="5"/>
      <c r="C35" s="12" t="s">
        <v>1</v>
      </c>
      <c r="D35" s="85"/>
      <c r="E35" s="12" t="s">
        <v>1</v>
      </c>
      <c r="F35" s="85"/>
      <c r="G35" s="12" t="s">
        <v>1</v>
      </c>
      <c r="H35" s="85"/>
      <c r="I35" s="12" t="s">
        <v>1</v>
      </c>
      <c r="J35" s="2"/>
      <c r="K35" s="12" t="s">
        <v>1</v>
      </c>
      <c r="L35" s="85"/>
      <c r="M35" s="14"/>
      <c r="N35" s="68"/>
    </row>
    <row r="36" spans="1:14" ht="15.75" customHeight="1" x14ac:dyDescent="0.5">
      <c r="A36" s="1" t="s">
        <v>10</v>
      </c>
      <c r="B36" s="5"/>
      <c r="C36" s="22"/>
      <c r="D36" s="92"/>
      <c r="E36" s="23"/>
      <c r="F36" s="92"/>
      <c r="G36" s="23">
        <v>1</v>
      </c>
      <c r="H36" s="113">
        <v>89381.2</v>
      </c>
      <c r="I36" s="23"/>
      <c r="J36" s="25"/>
      <c r="K36" s="23">
        <v>1</v>
      </c>
      <c r="L36" s="84">
        <f>SUM(D36,F36,H36)</f>
        <v>89381.2</v>
      </c>
      <c r="M36" s="27"/>
      <c r="N36" s="69">
        <f>L36/L41</f>
        <v>0.18826310513095801</v>
      </c>
    </row>
    <row r="37" spans="1:14" ht="15" customHeight="1" x14ac:dyDescent="0.5">
      <c r="A37" s="1" t="s">
        <v>20</v>
      </c>
      <c r="B37" s="5"/>
      <c r="C37" s="22"/>
      <c r="D37" s="92"/>
      <c r="E37" s="23"/>
      <c r="F37" s="92"/>
      <c r="G37" s="23"/>
      <c r="H37" s="92"/>
      <c r="I37" s="23"/>
      <c r="J37" s="25"/>
      <c r="K37" s="23"/>
      <c r="L37" s="84"/>
      <c r="M37" s="27"/>
      <c r="N37" s="69">
        <v>0</v>
      </c>
    </row>
    <row r="38" spans="1:14" ht="15" customHeight="1" x14ac:dyDescent="0.5">
      <c r="A38" s="1" t="s">
        <v>47</v>
      </c>
      <c r="B38" s="5"/>
      <c r="C38" s="22"/>
      <c r="D38" s="92"/>
      <c r="E38" s="23"/>
      <c r="F38" s="92"/>
      <c r="G38" s="23">
        <v>0</v>
      </c>
      <c r="H38" s="113">
        <v>0</v>
      </c>
      <c r="I38" s="23"/>
      <c r="J38" s="25"/>
      <c r="K38" s="23">
        <v>0</v>
      </c>
      <c r="L38" s="84">
        <f>SUM(D38,F38,H38)</f>
        <v>0</v>
      </c>
      <c r="M38" s="27"/>
      <c r="N38" s="69">
        <f>L38/L41</f>
        <v>0</v>
      </c>
    </row>
    <row r="39" spans="1:14" ht="15.75" customHeight="1" x14ac:dyDescent="0.5">
      <c r="A39" s="1" t="s">
        <v>11</v>
      </c>
      <c r="B39" s="5"/>
      <c r="C39" s="22"/>
      <c r="D39" s="92"/>
      <c r="E39" s="23"/>
      <c r="F39" s="92"/>
      <c r="G39" s="23"/>
      <c r="H39" s="92"/>
      <c r="I39" s="23"/>
      <c r="J39" s="25"/>
      <c r="K39" s="23"/>
      <c r="L39" s="84"/>
      <c r="M39" s="27"/>
      <c r="N39" s="69">
        <v>0</v>
      </c>
    </row>
    <row r="40" spans="1:14" ht="31.5" customHeight="1" x14ac:dyDescent="0.45">
      <c r="A40" s="3" t="s">
        <v>19</v>
      </c>
      <c r="B40" s="5"/>
      <c r="C40" s="37">
        <f>SUM(C36:C39)</f>
        <v>0</v>
      </c>
      <c r="D40" s="92">
        <v>0</v>
      </c>
      <c r="E40" s="37">
        <f>SUM(E36:E39)</f>
        <v>0</v>
      </c>
      <c r="F40" s="92">
        <v>0</v>
      </c>
      <c r="G40" s="54">
        <f>SUM(G36:G39)</f>
        <v>1</v>
      </c>
      <c r="H40" s="95">
        <f>SUM(H36:H39)</f>
        <v>89381.2</v>
      </c>
      <c r="I40" s="37">
        <f>SUM(I31:I39)</f>
        <v>0</v>
      </c>
      <c r="J40" s="25">
        <f>SUM(J31:J39)</f>
        <v>0</v>
      </c>
      <c r="K40" s="53">
        <f>SUM(C40,E40,G40)</f>
        <v>1</v>
      </c>
      <c r="L40" s="84">
        <f>SUM(L36:L39)</f>
        <v>89381.2</v>
      </c>
      <c r="M40" s="14"/>
    </row>
    <row r="41" spans="1:14" ht="31.5" customHeight="1" x14ac:dyDescent="0.45">
      <c r="A41" s="32" t="s">
        <v>36</v>
      </c>
      <c r="B41" s="5"/>
      <c r="C41" s="65">
        <f>SUM(C33,C40)</f>
        <v>4</v>
      </c>
      <c r="D41" s="92">
        <f>SUM(D25,D31,D40)</f>
        <v>91728.15</v>
      </c>
      <c r="E41" s="65">
        <f>SUM(E33,E40)</f>
        <v>1</v>
      </c>
      <c r="F41" s="92">
        <f>SUM(F25,F31,F40)</f>
        <v>10500</v>
      </c>
      <c r="G41" s="60">
        <f>SUM(G33,G40)</f>
        <v>28</v>
      </c>
      <c r="H41" s="92">
        <f>SUM(H33,H40)</f>
        <v>372539.33</v>
      </c>
      <c r="I41" s="38">
        <f>SUM(I25+I40)</f>
        <v>0</v>
      </c>
      <c r="J41" s="25">
        <f>SUM(J25+J40)</f>
        <v>0</v>
      </c>
      <c r="K41" s="65">
        <f>SUM(K33,K40)</f>
        <v>33</v>
      </c>
      <c r="L41" s="84">
        <f>SUM(L33,L40)</f>
        <v>474767.48</v>
      </c>
      <c r="M41" s="14"/>
      <c r="N41" s="59">
        <f>SUM(N18:N40)</f>
        <v>1</v>
      </c>
    </row>
  </sheetData>
  <mergeCells count="16"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  <mergeCell ref="A7:B7"/>
    <mergeCell ref="C7:E7"/>
    <mergeCell ref="A8:B8"/>
    <mergeCell ref="C8:E8"/>
    <mergeCell ref="A9:B9"/>
    <mergeCell ref="C9:E9"/>
  </mergeCells>
  <pageMargins left="0.7" right="0.7" top="0.75" bottom="0.75" header="0.3" footer="0.3"/>
  <pageSetup scale="65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3CD68-CBD4-4481-982D-C3978B4FDE67}">
  <sheetPr>
    <pageSetUpPr fitToPage="1"/>
  </sheetPr>
  <dimension ref="A6:Q41"/>
  <sheetViews>
    <sheetView zoomScale="90" zoomScaleNormal="90" workbookViewId="0">
      <selection activeCell="H8" sqref="H8"/>
    </sheetView>
  </sheetViews>
  <sheetFormatPr defaultColWidth="9.1328125" defaultRowHeight="14.25" x14ac:dyDescent="0.45"/>
  <cols>
    <col min="1" max="1" width="41.86328125" style="13" bestFit="1" customWidth="1"/>
    <col min="2" max="2" width="9.1328125" style="13"/>
    <col min="3" max="3" width="7.73046875" style="13" customWidth="1"/>
    <col min="4" max="4" width="18.1328125" style="89" customWidth="1"/>
    <col min="5" max="5" width="6.59765625" style="13" customWidth="1"/>
    <col min="6" max="6" width="14.73046875" style="63" customWidth="1"/>
    <col min="7" max="7" width="7.3984375" style="13" customWidth="1"/>
    <col min="8" max="8" width="17.265625" style="89" customWidth="1"/>
    <col min="9" max="9" width="9.1328125" style="13" hidden="1" customWidth="1"/>
    <col min="10" max="10" width="3.3984375" style="13" hidden="1" customWidth="1"/>
    <col min="11" max="11" width="6.1328125" style="13" customWidth="1"/>
    <col min="12" max="12" width="17.265625" style="63" customWidth="1"/>
    <col min="13" max="13" width="1.59765625" style="13" customWidth="1"/>
    <col min="14" max="14" width="29.1328125" style="13" customWidth="1"/>
    <col min="15" max="16384" width="9.1328125" style="13"/>
  </cols>
  <sheetData>
    <row r="6" spans="1:14" ht="34.5" customHeight="1" x14ac:dyDescent="0.45"/>
    <row r="7" spans="1:14" ht="19.899999999999999" customHeight="1" x14ac:dyDescent="0.45">
      <c r="A7" s="197" t="s">
        <v>25</v>
      </c>
      <c r="B7" s="197"/>
      <c r="C7" s="207" t="s">
        <v>34</v>
      </c>
      <c r="D7" s="207"/>
      <c r="E7" s="207"/>
    </row>
    <row r="8" spans="1:14" ht="18.399999999999999" customHeight="1" x14ac:dyDescent="0.45">
      <c r="A8" s="197" t="s">
        <v>292</v>
      </c>
      <c r="B8" s="197"/>
      <c r="C8" s="207" t="s">
        <v>155</v>
      </c>
      <c r="D8" s="207"/>
      <c r="E8" s="207"/>
    </row>
    <row r="9" spans="1:14" ht="19.899999999999999" customHeight="1" x14ac:dyDescent="0.45">
      <c r="A9" s="197" t="s">
        <v>23</v>
      </c>
      <c r="B9" s="197"/>
      <c r="C9" s="208"/>
      <c r="D9" s="207"/>
      <c r="E9" s="207"/>
    </row>
    <row r="10" spans="1:14" ht="18" customHeight="1" x14ac:dyDescent="0.45">
      <c r="A10" s="197" t="s">
        <v>24</v>
      </c>
      <c r="B10" s="197"/>
      <c r="C10" s="207"/>
      <c r="D10" s="207"/>
      <c r="E10" s="207"/>
    </row>
    <row r="11" spans="1:14" ht="18.75" customHeight="1" x14ac:dyDescent="0.45">
      <c r="A11" s="197" t="s">
        <v>35</v>
      </c>
      <c r="B11" s="197"/>
      <c r="C11" s="198" t="s">
        <v>161</v>
      </c>
      <c r="D11" s="198"/>
      <c r="E11" s="198"/>
    </row>
    <row r="12" spans="1:14" ht="33.75" customHeight="1" x14ac:dyDescent="0.55000000000000004">
      <c r="A12" s="4" t="s">
        <v>0</v>
      </c>
      <c r="B12" s="6"/>
      <c r="C12" s="199" t="s">
        <v>28</v>
      </c>
      <c r="D12" s="200"/>
      <c r="E12" s="199" t="s">
        <v>29</v>
      </c>
      <c r="F12" s="200"/>
      <c r="G12" s="205" t="s">
        <v>30</v>
      </c>
      <c r="H12" s="206"/>
      <c r="I12" s="205"/>
      <c r="J12" s="206"/>
      <c r="K12" s="205" t="s">
        <v>2</v>
      </c>
      <c r="L12" s="206"/>
      <c r="M12" s="14"/>
      <c r="N12" s="28" t="s">
        <v>38</v>
      </c>
    </row>
    <row r="13" spans="1:14" ht="21" customHeight="1" x14ac:dyDescent="0.55000000000000004">
      <c r="A13" s="39"/>
      <c r="B13" s="15"/>
      <c r="C13" s="16"/>
      <c r="D13" s="90"/>
      <c r="E13" s="17"/>
      <c r="F13" s="79"/>
      <c r="G13" s="17"/>
      <c r="H13" s="90"/>
      <c r="I13" s="17"/>
      <c r="J13" s="17"/>
      <c r="K13" s="17"/>
      <c r="L13" s="79"/>
      <c r="M13" s="29"/>
      <c r="N13" s="11"/>
    </row>
    <row r="14" spans="1:14" ht="21" customHeight="1" x14ac:dyDescent="0.55000000000000004">
      <c r="A14" s="40"/>
      <c r="B14" s="15"/>
      <c r="C14" s="18"/>
      <c r="D14" s="91"/>
      <c r="E14" s="19"/>
      <c r="F14" s="80"/>
      <c r="G14" s="19"/>
      <c r="H14" s="91"/>
      <c r="I14" s="19"/>
      <c r="J14" s="19"/>
      <c r="K14" s="19"/>
      <c r="L14" s="80"/>
      <c r="M14" s="30"/>
      <c r="N14" s="31"/>
    </row>
    <row r="15" spans="1:14" ht="26.25" customHeight="1" x14ac:dyDescent="0.45">
      <c r="A15" s="41"/>
      <c r="B15" s="5"/>
      <c r="C15" s="20"/>
      <c r="D15" s="97"/>
      <c r="E15" s="9"/>
      <c r="F15" s="96"/>
      <c r="G15" s="9"/>
      <c r="I15" s="9"/>
      <c r="K15" s="9"/>
      <c r="M15" s="21"/>
      <c r="N15" s="209" t="s">
        <v>37</v>
      </c>
    </row>
    <row r="16" spans="1:14" ht="31.5" customHeight="1" x14ac:dyDescent="0.5">
      <c r="A16" s="42"/>
      <c r="B16" s="5"/>
      <c r="C16" s="7"/>
      <c r="D16" s="81" t="s">
        <v>3</v>
      </c>
      <c r="E16" s="10"/>
      <c r="F16" s="81" t="s">
        <v>3</v>
      </c>
      <c r="G16" s="10"/>
      <c r="H16" s="81" t="s">
        <v>3</v>
      </c>
      <c r="I16" s="10"/>
      <c r="J16" s="8" t="s">
        <v>3</v>
      </c>
      <c r="K16" s="10"/>
      <c r="L16" s="81" t="s">
        <v>3</v>
      </c>
      <c r="M16" s="14"/>
      <c r="N16" s="210"/>
    </row>
    <row r="17" spans="1:17" ht="15" customHeight="1" x14ac:dyDescent="0.45">
      <c r="A17" s="4" t="s">
        <v>9</v>
      </c>
      <c r="B17" s="5"/>
      <c r="C17" s="12" t="s">
        <v>1</v>
      </c>
      <c r="D17" s="85"/>
      <c r="E17" s="12" t="s">
        <v>1</v>
      </c>
      <c r="F17" s="85"/>
      <c r="G17" s="12" t="s">
        <v>1</v>
      </c>
      <c r="H17" s="82"/>
      <c r="I17" s="12" t="s">
        <v>1</v>
      </c>
      <c r="J17" s="2"/>
      <c r="K17" s="12" t="s">
        <v>1</v>
      </c>
      <c r="L17" s="85"/>
      <c r="M17" s="14"/>
      <c r="N17" s="64"/>
    </row>
    <row r="18" spans="1:17" ht="15" customHeight="1" x14ac:dyDescent="0.45">
      <c r="A18" s="24" t="s">
        <v>4</v>
      </c>
      <c r="B18" s="5"/>
      <c r="C18" s="22">
        <v>0</v>
      </c>
      <c r="D18" s="83"/>
      <c r="E18" s="23">
        <v>0</v>
      </c>
      <c r="F18" s="84">
        <v>0</v>
      </c>
      <c r="G18" s="23">
        <v>3</v>
      </c>
      <c r="H18" s="113">
        <v>3189</v>
      </c>
      <c r="I18" s="23"/>
      <c r="J18" s="25"/>
      <c r="K18" s="23">
        <f>SUM(C18+E18+G18)</f>
        <v>3</v>
      </c>
      <c r="L18" s="84">
        <f>SUM(D18+F18+H18)</f>
        <v>3189</v>
      </c>
      <c r="M18" s="14"/>
      <c r="N18" s="36">
        <f>L18/L41</f>
        <v>7.2226819664013252E-3</v>
      </c>
      <c r="Q18" s="26"/>
    </row>
    <row r="19" spans="1:17" ht="15" customHeight="1" x14ac:dyDescent="0.45">
      <c r="A19" s="1" t="s">
        <v>31</v>
      </c>
      <c r="B19" s="5"/>
      <c r="C19" s="22">
        <v>0</v>
      </c>
      <c r="D19" s="92">
        <v>0</v>
      </c>
      <c r="E19" s="23">
        <v>0</v>
      </c>
      <c r="F19" s="92">
        <v>0</v>
      </c>
      <c r="G19" s="23">
        <v>0</v>
      </c>
      <c r="H19" s="92">
        <v>0</v>
      </c>
      <c r="I19" s="23"/>
      <c r="J19" s="25"/>
      <c r="K19" s="23">
        <f t="shared" ref="K19:L24" si="0">SUM(C19+E19+G19)</f>
        <v>0</v>
      </c>
      <c r="L19" s="84">
        <f t="shared" si="0"/>
        <v>0</v>
      </c>
      <c r="M19" s="14"/>
      <c r="N19" s="36">
        <f>L19/L41</f>
        <v>0</v>
      </c>
    </row>
    <row r="20" spans="1:17" ht="15" customHeight="1" x14ac:dyDescent="0.45">
      <c r="A20" s="1" t="s">
        <v>5</v>
      </c>
      <c r="B20" s="5"/>
      <c r="C20" s="22">
        <v>1</v>
      </c>
      <c r="D20" s="113">
        <v>2885</v>
      </c>
      <c r="E20" s="23">
        <v>0</v>
      </c>
      <c r="F20" s="84">
        <v>0</v>
      </c>
      <c r="G20" s="23">
        <v>4</v>
      </c>
      <c r="H20" s="113">
        <v>128946.7</v>
      </c>
      <c r="I20" s="23"/>
      <c r="J20" s="25"/>
      <c r="K20" s="23">
        <f t="shared" si="0"/>
        <v>5</v>
      </c>
      <c r="L20" s="84">
        <f t="shared" si="0"/>
        <v>131831.70000000001</v>
      </c>
      <c r="M20" s="14"/>
      <c r="N20" s="36">
        <f>L20/L41</f>
        <v>0.29858213928818739</v>
      </c>
    </row>
    <row r="21" spans="1:17" ht="15" customHeight="1" x14ac:dyDescent="0.45">
      <c r="A21" s="1" t="s">
        <v>6</v>
      </c>
      <c r="B21" s="5"/>
      <c r="C21" s="22">
        <v>0</v>
      </c>
      <c r="D21" s="92">
        <v>0</v>
      </c>
      <c r="E21" s="23">
        <v>0</v>
      </c>
      <c r="F21" s="84">
        <v>0</v>
      </c>
      <c r="G21" s="23">
        <v>4</v>
      </c>
      <c r="H21" s="113">
        <v>71513.7</v>
      </c>
      <c r="I21" s="23"/>
      <c r="J21" s="25"/>
      <c r="K21" s="23">
        <f t="shared" si="0"/>
        <v>4</v>
      </c>
      <c r="L21" s="84">
        <f t="shared" si="0"/>
        <v>71513.7</v>
      </c>
      <c r="M21" s="14"/>
      <c r="N21" s="36">
        <f>L21/L41</f>
        <v>0.16196949242415629</v>
      </c>
    </row>
    <row r="22" spans="1:17" ht="15" customHeight="1" x14ac:dyDescent="0.45">
      <c r="A22" s="1" t="s">
        <v>7</v>
      </c>
      <c r="B22" s="5"/>
      <c r="C22" s="22">
        <v>0</v>
      </c>
      <c r="D22" s="92">
        <v>0</v>
      </c>
      <c r="E22" s="23">
        <v>0</v>
      </c>
      <c r="F22" s="84">
        <v>0</v>
      </c>
      <c r="G22" s="23">
        <v>1</v>
      </c>
      <c r="H22" s="113">
        <v>46006.66</v>
      </c>
      <c r="I22" s="23"/>
      <c r="J22" s="25"/>
      <c r="K22" s="23">
        <f t="shared" si="0"/>
        <v>1</v>
      </c>
      <c r="L22" s="84">
        <f t="shared" si="0"/>
        <v>46006.66</v>
      </c>
      <c r="M22" s="14"/>
      <c r="N22" s="36">
        <f>L22/L41</f>
        <v>0.1041992704660888</v>
      </c>
    </row>
    <row r="23" spans="1:17" ht="15" customHeight="1" x14ac:dyDescent="0.45">
      <c r="A23" s="1" t="s">
        <v>33</v>
      </c>
      <c r="B23" s="5"/>
      <c r="C23" s="22">
        <v>1</v>
      </c>
      <c r="D23" s="113">
        <v>42152.23</v>
      </c>
      <c r="E23" s="23">
        <v>0</v>
      </c>
      <c r="F23" s="84">
        <v>0</v>
      </c>
      <c r="G23" s="23">
        <v>9</v>
      </c>
      <c r="H23" s="89">
        <v>72622.58</v>
      </c>
      <c r="I23" s="23"/>
      <c r="J23" s="25"/>
      <c r="K23" s="23">
        <f t="shared" si="0"/>
        <v>10</v>
      </c>
      <c r="L23" s="84">
        <f t="shared" si="0"/>
        <v>114774.81</v>
      </c>
      <c r="M23" s="14"/>
      <c r="N23" s="36">
        <f>L23/L41</f>
        <v>0.25995043912955107</v>
      </c>
    </row>
    <row r="24" spans="1:17" ht="15" customHeight="1" x14ac:dyDescent="0.45">
      <c r="A24" s="1" t="s">
        <v>32</v>
      </c>
      <c r="B24" s="5"/>
      <c r="C24" s="22">
        <v>0</v>
      </c>
      <c r="D24" s="92">
        <v>0</v>
      </c>
      <c r="E24" s="23">
        <v>0</v>
      </c>
      <c r="F24" s="84">
        <v>0</v>
      </c>
      <c r="G24" s="23">
        <v>1</v>
      </c>
      <c r="H24" s="113">
        <v>480</v>
      </c>
      <c r="I24" s="23"/>
      <c r="J24" s="25"/>
      <c r="K24" s="23">
        <f t="shared" si="0"/>
        <v>1</v>
      </c>
      <c r="L24" s="84">
        <f t="shared" si="0"/>
        <v>480</v>
      </c>
      <c r="M24" s="14"/>
      <c r="N24" s="36">
        <f>L24/L41</f>
        <v>1.087139336429174E-3</v>
      </c>
    </row>
    <row r="25" spans="1:17" ht="31.5" customHeight="1" x14ac:dyDescent="0.45">
      <c r="A25" s="3" t="s">
        <v>8</v>
      </c>
      <c r="B25" s="5"/>
      <c r="C25" s="47">
        <f t="shared" ref="C25:H25" si="1">SUM(C18:C24)</f>
        <v>2</v>
      </c>
      <c r="D25" s="92">
        <f t="shared" si="1"/>
        <v>45037.23</v>
      </c>
      <c r="E25" s="47">
        <v>0</v>
      </c>
      <c r="F25" s="84">
        <f>SUM(F18:F24)</f>
        <v>0</v>
      </c>
      <c r="G25" s="47">
        <f t="shared" si="1"/>
        <v>22</v>
      </c>
      <c r="H25" s="92">
        <f t="shared" si="1"/>
        <v>322758.64</v>
      </c>
      <c r="I25" s="37">
        <f t="shared" ref="I25:J25" si="2">SUM(I18:I22)</f>
        <v>0</v>
      </c>
      <c r="J25" s="25">
        <f t="shared" si="2"/>
        <v>0</v>
      </c>
      <c r="K25" s="47">
        <f>SUM(K18:K24)</f>
        <v>24</v>
      </c>
      <c r="L25" s="84">
        <f>SUM(L18:L24)</f>
        <v>367795.87</v>
      </c>
      <c r="M25" s="27"/>
      <c r="N25" s="67"/>
    </row>
    <row r="26" spans="1:17" ht="31.5" customHeight="1" x14ac:dyDescent="0.45">
      <c r="A26" s="4" t="s">
        <v>44</v>
      </c>
      <c r="B26" s="5"/>
      <c r="C26" s="12" t="s">
        <v>1</v>
      </c>
      <c r="D26" s="85"/>
      <c r="E26" s="12" t="s">
        <v>1</v>
      </c>
      <c r="F26" s="85"/>
      <c r="G26" s="12" t="s">
        <v>1</v>
      </c>
      <c r="H26" s="85"/>
      <c r="I26" s="12" t="s">
        <v>1</v>
      </c>
      <c r="J26" s="2"/>
      <c r="K26" s="12" t="s">
        <v>1</v>
      </c>
      <c r="L26" s="85"/>
      <c r="M26" s="27"/>
      <c r="N26" s="67"/>
    </row>
    <row r="27" spans="1:17" ht="31.5" customHeight="1" x14ac:dyDescent="0.45">
      <c r="A27" s="24" t="s">
        <v>4</v>
      </c>
      <c r="B27" s="5"/>
      <c r="C27" s="22">
        <v>0</v>
      </c>
      <c r="D27" s="92">
        <v>0</v>
      </c>
      <c r="E27" s="23">
        <v>0</v>
      </c>
      <c r="F27" s="84">
        <v>0</v>
      </c>
      <c r="G27" s="23">
        <v>1</v>
      </c>
      <c r="H27" s="113">
        <v>1074</v>
      </c>
      <c r="I27" s="23"/>
      <c r="J27" s="25"/>
      <c r="K27" s="23">
        <f>SUM(C27+E27+G27)</f>
        <v>1</v>
      </c>
      <c r="L27" s="84">
        <f>SUM(D27+F27+H27)</f>
        <v>1074</v>
      </c>
      <c r="M27" s="14"/>
      <c r="N27" s="36">
        <f>L27/L41</f>
        <v>2.4324742652602769E-3</v>
      </c>
    </row>
    <row r="28" spans="1:17" ht="31.5" customHeight="1" x14ac:dyDescent="0.45">
      <c r="A28" s="1" t="s">
        <v>31</v>
      </c>
      <c r="B28" s="5"/>
      <c r="C28" s="22">
        <v>0</v>
      </c>
      <c r="D28" s="92">
        <v>0</v>
      </c>
      <c r="E28" s="23">
        <v>0</v>
      </c>
      <c r="F28" s="84">
        <v>0</v>
      </c>
      <c r="G28" s="23">
        <v>0</v>
      </c>
      <c r="H28" s="92">
        <v>0</v>
      </c>
      <c r="I28" s="23"/>
      <c r="J28" s="25"/>
      <c r="K28" s="23">
        <f t="shared" ref="K28:L30" si="3">SUM(C28+E28+G28)</f>
        <v>0</v>
      </c>
      <c r="L28" s="84">
        <f t="shared" si="3"/>
        <v>0</v>
      </c>
      <c r="M28" s="14"/>
      <c r="N28" s="36">
        <f>L28/L41</f>
        <v>0</v>
      </c>
    </row>
    <row r="29" spans="1:17" ht="31.5" customHeight="1" x14ac:dyDescent="0.45">
      <c r="A29" s="1" t="s">
        <v>5</v>
      </c>
      <c r="B29" s="5"/>
      <c r="C29" s="22">
        <v>0</v>
      </c>
      <c r="D29" s="92">
        <v>0</v>
      </c>
      <c r="E29" s="23">
        <v>0</v>
      </c>
      <c r="F29" s="84">
        <v>0</v>
      </c>
      <c r="G29" s="23">
        <v>1</v>
      </c>
      <c r="H29" s="113">
        <v>2238</v>
      </c>
      <c r="I29" s="23"/>
      <c r="J29" s="25"/>
      <c r="K29" s="23">
        <f t="shared" si="3"/>
        <v>1</v>
      </c>
      <c r="L29" s="84">
        <f t="shared" si="3"/>
        <v>2238</v>
      </c>
      <c r="M29" s="14"/>
      <c r="N29" s="36">
        <f>L29/L41</f>
        <v>5.0687871561010235E-3</v>
      </c>
    </row>
    <row r="30" spans="1:17" ht="31.5" customHeight="1" x14ac:dyDescent="0.45">
      <c r="A30" s="1" t="s">
        <v>6</v>
      </c>
      <c r="B30" s="5"/>
      <c r="C30" s="22">
        <v>0</v>
      </c>
      <c r="D30" s="92">
        <v>0</v>
      </c>
      <c r="E30" s="23">
        <v>0</v>
      </c>
      <c r="F30" s="84">
        <v>0</v>
      </c>
      <c r="G30" s="23">
        <v>4</v>
      </c>
      <c r="H30" s="113">
        <v>67829.87</v>
      </c>
      <c r="I30" s="23"/>
      <c r="J30" s="25"/>
      <c r="K30" s="23">
        <f t="shared" si="3"/>
        <v>4</v>
      </c>
      <c r="L30" s="84">
        <f t="shared" si="3"/>
        <v>67829.87</v>
      </c>
      <c r="M30" s="14"/>
      <c r="N30" s="36">
        <f>L30/L41</f>
        <v>0.15362608304557737</v>
      </c>
    </row>
    <row r="31" spans="1:17" ht="15.75" customHeight="1" x14ac:dyDescent="0.45">
      <c r="A31" s="3" t="s">
        <v>45</v>
      </c>
      <c r="B31" s="5"/>
      <c r="C31" s="47">
        <f>SUM(C26:C30)</f>
        <v>0</v>
      </c>
      <c r="D31" s="92">
        <f>SUM(D27:D30)</f>
        <v>0</v>
      </c>
      <c r="E31" s="47">
        <v>0</v>
      </c>
      <c r="F31" s="84">
        <v>0</v>
      </c>
      <c r="G31" s="47">
        <f>SUM(G27:G30)</f>
        <v>6</v>
      </c>
      <c r="H31" s="92">
        <f>SUM(H27:H30)</f>
        <v>71141.87</v>
      </c>
      <c r="I31" s="37">
        <f>SUM(I26:I30)</f>
        <v>0</v>
      </c>
      <c r="J31" s="25">
        <f>SUM(J26:J30)</f>
        <v>0</v>
      </c>
      <c r="K31" s="47">
        <f>SUM(K26:K30)</f>
        <v>6</v>
      </c>
      <c r="L31" s="84">
        <f>SUM(L26:L30)</f>
        <v>71141.87</v>
      </c>
      <c r="M31" s="27"/>
      <c r="N31" s="67"/>
    </row>
    <row r="32" spans="1:17" s="26" customFormat="1" ht="15.75" customHeight="1" x14ac:dyDescent="0.45">
      <c r="A32" s="33"/>
      <c r="B32" s="55"/>
      <c r="C32" s="61"/>
      <c r="D32" s="93"/>
      <c r="E32" s="61"/>
      <c r="F32" s="86"/>
      <c r="G32" s="61"/>
      <c r="H32" s="93"/>
      <c r="I32" s="62"/>
      <c r="J32" s="34"/>
      <c r="K32" s="61"/>
      <c r="L32" s="86"/>
      <c r="M32" s="66"/>
      <c r="N32" s="67"/>
    </row>
    <row r="33" spans="1:14" ht="15" customHeight="1" x14ac:dyDescent="0.45">
      <c r="A33" s="3" t="s">
        <v>46</v>
      </c>
      <c r="B33" s="5"/>
      <c r="C33" s="47">
        <f>SUM(C25,C31)</f>
        <v>2</v>
      </c>
      <c r="D33" s="92">
        <f>SUM(D31,D25)</f>
        <v>45037.23</v>
      </c>
      <c r="E33" s="47">
        <v>0</v>
      </c>
      <c r="F33" s="84">
        <f>SUM(F31,F25)</f>
        <v>0</v>
      </c>
      <c r="G33" s="47">
        <f>SUM(G25,G31)</f>
        <v>28</v>
      </c>
      <c r="H33" s="92">
        <f>SUM(H31,H25)</f>
        <v>393900.51</v>
      </c>
      <c r="I33" s="37">
        <f>SUM(I27:I30)</f>
        <v>0</v>
      </c>
      <c r="J33" s="25">
        <f>SUM(J27:J30)</f>
        <v>0</v>
      </c>
      <c r="K33" s="47">
        <f>SUM(K25,K31)</f>
        <v>30</v>
      </c>
      <c r="L33" s="84">
        <f>SUM(L25,L31)</f>
        <v>438937.74</v>
      </c>
      <c r="M33" s="27"/>
      <c r="N33" s="68"/>
    </row>
    <row r="34" spans="1:14" s="26" customFormat="1" ht="15" customHeight="1" x14ac:dyDescent="0.45">
      <c r="A34" s="33"/>
      <c r="B34" s="55"/>
      <c r="C34" s="56"/>
      <c r="D34" s="94"/>
      <c r="E34" s="56"/>
      <c r="F34" s="87"/>
      <c r="G34" s="56"/>
      <c r="H34" s="94"/>
      <c r="I34" s="58"/>
      <c r="J34" s="57"/>
      <c r="K34" s="56"/>
      <c r="L34" s="87"/>
      <c r="M34" s="35"/>
      <c r="N34" s="68"/>
    </row>
    <row r="35" spans="1:14" ht="15" customHeight="1" x14ac:dyDescent="0.45">
      <c r="A35" s="4" t="s">
        <v>18</v>
      </c>
      <c r="B35" s="5"/>
      <c r="C35" s="12" t="s">
        <v>1</v>
      </c>
      <c r="D35" s="85"/>
      <c r="E35" s="12" t="s">
        <v>1</v>
      </c>
      <c r="F35" s="85"/>
      <c r="G35" s="12" t="s">
        <v>1</v>
      </c>
      <c r="H35" s="85"/>
      <c r="I35" s="12" t="s">
        <v>1</v>
      </c>
      <c r="J35" s="2"/>
      <c r="K35" s="12" t="s">
        <v>1</v>
      </c>
      <c r="L35" s="85"/>
      <c r="M35" s="14"/>
      <c r="N35" s="68"/>
    </row>
    <row r="36" spans="1:14" ht="15.75" customHeight="1" x14ac:dyDescent="0.5">
      <c r="A36" s="1" t="s">
        <v>10</v>
      </c>
      <c r="B36" s="5"/>
      <c r="C36" s="22"/>
      <c r="D36" s="92"/>
      <c r="E36" s="23"/>
      <c r="F36" s="84"/>
      <c r="G36" s="23">
        <v>1</v>
      </c>
      <c r="H36" s="113">
        <v>2588</v>
      </c>
      <c r="I36" s="23"/>
      <c r="J36" s="25"/>
      <c r="K36" s="23">
        <v>1</v>
      </c>
      <c r="L36" s="84">
        <f>SUM(D36,F36,H36)</f>
        <v>2588</v>
      </c>
      <c r="M36" s="27"/>
      <c r="N36" s="69">
        <f>L36/L41</f>
        <v>5.8614929222472962E-3</v>
      </c>
    </row>
    <row r="37" spans="1:14" ht="15" customHeight="1" x14ac:dyDescent="0.5">
      <c r="A37" s="1" t="s">
        <v>20</v>
      </c>
      <c r="B37" s="5"/>
      <c r="C37" s="22"/>
      <c r="D37" s="92"/>
      <c r="E37" s="23"/>
      <c r="F37" s="84"/>
      <c r="G37" s="23"/>
      <c r="H37" s="92"/>
      <c r="I37" s="23"/>
      <c r="J37" s="25"/>
      <c r="K37" s="23"/>
      <c r="L37" s="84"/>
      <c r="M37" s="27"/>
      <c r="N37" s="69">
        <v>0</v>
      </c>
    </row>
    <row r="38" spans="1:14" ht="15" customHeight="1" x14ac:dyDescent="0.5">
      <c r="A38" s="1" t="s">
        <v>47</v>
      </c>
      <c r="B38" s="5"/>
      <c r="C38" s="22"/>
      <c r="D38" s="92"/>
      <c r="E38" s="23"/>
      <c r="F38" s="84"/>
      <c r="G38" s="23">
        <v>0</v>
      </c>
      <c r="H38" s="113">
        <v>0</v>
      </c>
      <c r="I38" s="23"/>
      <c r="J38" s="25"/>
      <c r="K38" s="23">
        <v>0</v>
      </c>
      <c r="L38" s="84">
        <f>SUM(D38,F38,H38)</f>
        <v>0</v>
      </c>
      <c r="M38" s="27"/>
      <c r="N38" s="69">
        <f>L38/L41</f>
        <v>0</v>
      </c>
    </row>
    <row r="39" spans="1:14" ht="15.75" customHeight="1" x14ac:dyDescent="0.5">
      <c r="A39" s="1" t="s">
        <v>11</v>
      </c>
      <c r="B39" s="5"/>
      <c r="C39" s="22"/>
      <c r="D39" s="92"/>
      <c r="E39" s="23"/>
      <c r="F39" s="84"/>
      <c r="G39" s="23"/>
      <c r="H39" s="92"/>
      <c r="I39" s="23"/>
      <c r="J39" s="25"/>
      <c r="K39" s="23"/>
      <c r="L39" s="84"/>
      <c r="M39" s="27"/>
      <c r="N39" s="69">
        <v>0</v>
      </c>
    </row>
    <row r="40" spans="1:14" ht="31.5" customHeight="1" x14ac:dyDescent="0.45">
      <c r="A40" s="3" t="s">
        <v>19</v>
      </c>
      <c r="B40" s="5"/>
      <c r="C40" s="37">
        <f>SUM(C36:C39)</f>
        <v>0</v>
      </c>
      <c r="D40" s="92">
        <v>0</v>
      </c>
      <c r="E40" s="37">
        <f>SUM(E36:E39)</f>
        <v>0</v>
      </c>
      <c r="F40" s="84">
        <v>0</v>
      </c>
      <c r="G40" s="54">
        <f>SUM(G36:G39)</f>
        <v>1</v>
      </c>
      <c r="H40" s="95">
        <f>SUM(H36:H39)</f>
        <v>2588</v>
      </c>
      <c r="I40" s="37">
        <f>SUM(I31:I39)</f>
        <v>0</v>
      </c>
      <c r="J40" s="25">
        <f>SUM(J31:J39)</f>
        <v>0</v>
      </c>
      <c r="K40" s="53">
        <f>SUM(C40,E40,G40)</f>
        <v>1</v>
      </c>
      <c r="L40" s="84">
        <f>SUM(L36:L39)</f>
        <v>2588</v>
      </c>
      <c r="M40" s="14"/>
    </row>
    <row r="41" spans="1:14" ht="31.5" customHeight="1" x14ac:dyDescent="0.45">
      <c r="A41" s="32" t="s">
        <v>36</v>
      </c>
      <c r="B41" s="5"/>
      <c r="C41" s="65">
        <f>SUM(C33,C40)</f>
        <v>2</v>
      </c>
      <c r="D41" s="92">
        <f>SUM(D25,D31,D40)</f>
        <v>45037.23</v>
      </c>
      <c r="E41" s="65">
        <f>SUM(E33,E40)</f>
        <v>0</v>
      </c>
      <c r="F41" s="84">
        <f>SUM(F25,F31,F40)</f>
        <v>0</v>
      </c>
      <c r="G41" s="60">
        <f>SUM(G33,G40)</f>
        <v>29</v>
      </c>
      <c r="H41" s="92">
        <f>SUM(H33,H40)</f>
        <v>396488.51</v>
      </c>
      <c r="I41" s="38">
        <f>SUM(I25+I40)</f>
        <v>0</v>
      </c>
      <c r="J41" s="25">
        <f>SUM(J25+J40)</f>
        <v>0</v>
      </c>
      <c r="K41" s="65">
        <f>SUM(K33,K40)</f>
        <v>31</v>
      </c>
      <c r="L41" s="84">
        <f>SUM(L33,L40)</f>
        <v>441525.74</v>
      </c>
      <c r="M41" s="14"/>
      <c r="N41" s="59">
        <f>SUM(N18:N40)</f>
        <v>0.99999999999999989</v>
      </c>
    </row>
  </sheetData>
  <mergeCells count="16"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  <mergeCell ref="A7:B7"/>
    <mergeCell ref="C7:E7"/>
    <mergeCell ref="A8:B8"/>
    <mergeCell ref="C8:E8"/>
    <mergeCell ref="A9:B9"/>
    <mergeCell ref="C9:E9"/>
  </mergeCells>
  <pageMargins left="0.7" right="0.7" top="0.75" bottom="0.75" header="0.3" footer="0.3"/>
  <pageSetup scale="65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C4AFA-49F4-4E36-882C-6658A7E64EF4}">
  <sheetPr>
    <pageSetUpPr fitToPage="1"/>
  </sheetPr>
  <dimension ref="A6:Q41"/>
  <sheetViews>
    <sheetView zoomScale="90" zoomScaleNormal="90" workbookViewId="0">
      <selection activeCell="H8" sqref="H8"/>
    </sheetView>
  </sheetViews>
  <sheetFormatPr defaultColWidth="9.1328125" defaultRowHeight="14.25" x14ac:dyDescent="0.45"/>
  <cols>
    <col min="1" max="1" width="41.86328125" style="13" bestFit="1" customWidth="1"/>
    <col min="2" max="2" width="9.1328125" style="13"/>
    <col min="3" max="3" width="7.73046875" style="13" customWidth="1"/>
    <col min="4" max="4" width="18.1328125" style="89" customWidth="1"/>
    <col min="5" max="5" width="6.59765625" style="13" customWidth="1"/>
    <col min="6" max="6" width="14.73046875" style="89" customWidth="1"/>
    <col min="7" max="7" width="7.3984375" style="13" customWidth="1"/>
    <col min="8" max="8" width="17.265625" style="89" customWidth="1"/>
    <col min="9" max="9" width="9.1328125" style="13" hidden="1" customWidth="1"/>
    <col min="10" max="10" width="3.3984375" style="13" hidden="1" customWidth="1"/>
    <col min="11" max="11" width="6.1328125" style="13" customWidth="1"/>
    <col min="12" max="12" width="17.265625" style="63" customWidth="1"/>
    <col min="13" max="13" width="1.59765625" style="13" customWidth="1"/>
    <col min="14" max="14" width="29.1328125" style="13" customWidth="1"/>
    <col min="15" max="16384" width="9.1328125" style="13"/>
  </cols>
  <sheetData>
    <row r="6" spans="1:14" ht="34.5" customHeight="1" x14ac:dyDescent="0.45"/>
    <row r="7" spans="1:14" ht="19.899999999999999" customHeight="1" x14ac:dyDescent="0.45">
      <c r="A7" s="197" t="s">
        <v>25</v>
      </c>
      <c r="B7" s="197"/>
      <c r="C7" s="207" t="s">
        <v>34</v>
      </c>
      <c r="D7" s="207"/>
      <c r="E7" s="207"/>
    </row>
    <row r="8" spans="1:14" ht="18.399999999999999" customHeight="1" x14ac:dyDescent="0.45">
      <c r="A8" s="197" t="s">
        <v>292</v>
      </c>
      <c r="B8" s="197"/>
      <c r="C8" s="207" t="s">
        <v>155</v>
      </c>
      <c r="D8" s="207"/>
      <c r="E8" s="207"/>
    </row>
    <row r="9" spans="1:14" ht="19.899999999999999" customHeight="1" x14ac:dyDescent="0.45">
      <c r="A9" s="197" t="s">
        <v>23</v>
      </c>
      <c r="B9" s="197"/>
      <c r="C9" s="208"/>
      <c r="D9" s="207"/>
      <c r="E9" s="207"/>
    </row>
    <row r="10" spans="1:14" ht="18" customHeight="1" x14ac:dyDescent="0.45">
      <c r="A10" s="197" t="s">
        <v>24</v>
      </c>
      <c r="B10" s="197"/>
      <c r="C10" s="207"/>
      <c r="D10" s="207"/>
      <c r="E10" s="207"/>
    </row>
    <row r="11" spans="1:14" ht="18.75" customHeight="1" x14ac:dyDescent="0.45">
      <c r="A11" s="197" t="s">
        <v>35</v>
      </c>
      <c r="B11" s="197"/>
      <c r="C11" s="198" t="s">
        <v>160</v>
      </c>
      <c r="D11" s="198"/>
      <c r="E11" s="198"/>
    </row>
    <row r="12" spans="1:14" ht="33.75" customHeight="1" x14ac:dyDescent="0.55000000000000004">
      <c r="A12" s="4" t="s">
        <v>0</v>
      </c>
      <c r="B12" s="6"/>
      <c r="C12" s="199" t="s">
        <v>28</v>
      </c>
      <c r="D12" s="200"/>
      <c r="E12" s="199" t="s">
        <v>29</v>
      </c>
      <c r="F12" s="200"/>
      <c r="G12" s="205" t="s">
        <v>30</v>
      </c>
      <c r="H12" s="206"/>
      <c r="I12" s="205"/>
      <c r="J12" s="206"/>
      <c r="K12" s="205" t="s">
        <v>2</v>
      </c>
      <c r="L12" s="206"/>
      <c r="M12" s="14"/>
      <c r="N12" s="28" t="s">
        <v>38</v>
      </c>
    </row>
    <row r="13" spans="1:14" ht="21" customHeight="1" x14ac:dyDescent="0.55000000000000004">
      <c r="A13" s="39"/>
      <c r="B13" s="15"/>
      <c r="C13" s="16"/>
      <c r="D13" s="90"/>
      <c r="E13" s="17"/>
      <c r="F13" s="90"/>
      <c r="G13" s="17"/>
      <c r="H13" s="90"/>
      <c r="I13" s="17"/>
      <c r="J13" s="17"/>
      <c r="K13" s="17"/>
      <c r="L13" s="79"/>
      <c r="M13" s="29"/>
      <c r="N13" s="11"/>
    </row>
    <row r="14" spans="1:14" ht="21" customHeight="1" x14ac:dyDescent="0.55000000000000004">
      <c r="A14" s="40"/>
      <c r="B14" s="15"/>
      <c r="C14" s="18"/>
      <c r="D14" s="91"/>
      <c r="E14" s="19"/>
      <c r="F14" s="91"/>
      <c r="G14" s="19"/>
      <c r="H14" s="91"/>
      <c r="I14" s="19"/>
      <c r="J14" s="19"/>
      <c r="K14" s="19"/>
      <c r="L14" s="80"/>
      <c r="M14" s="30"/>
      <c r="N14" s="31"/>
    </row>
    <row r="15" spans="1:14" ht="26.25" customHeight="1" x14ac:dyDescent="0.45">
      <c r="A15" s="41"/>
      <c r="B15" s="5"/>
      <c r="C15" s="20"/>
      <c r="D15" s="97"/>
      <c r="E15" s="9"/>
      <c r="F15" s="97"/>
      <c r="G15" s="9"/>
      <c r="I15" s="9"/>
      <c r="K15" s="9"/>
      <c r="M15" s="21"/>
      <c r="N15" s="209" t="s">
        <v>37</v>
      </c>
    </row>
    <row r="16" spans="1:14" ht="31.5" customHeight="1" x14ac:dyDescent="0.5">
      <c r="A16" s="42"/>
      <c r="B16" s="5"/>
      <c r="C16" s="7"/>
      <c r="D16" s="81" t="s">
        <v>3</v>
      </c>
      <c r="E16" s="10"/>
      <c r="F16" s="81" t="s">
        <v>3</v>
      </c>
      <c r="G16" s="10"/>
      <c r="H16" s="81" t="s">
        <v>3</v>
      </c>
      <c r="I16" s="10"/>
      <c r="J16" s="8" t="s">
        <v>3</v>
      </c>
      <c r="K16" s="10"/>
      <c r="L16" s="81" t="s">
        <v>3</v>
      </c>
      <c r="M16" s="14"/>
      <c r="N16" s="210"/>
    </row>
    <row r="17" spans="1:17" ht="15" customHeight="1" x14ac:dyDescent="0.45">
      <c r="A17" s="4" t="s">
        <v>9</v>
      </c>
      <c r="B17" s="5"/>
      <c r="C17" s="12" t="s">
        <v>1</v>
      </c>
      <c r="D17" s="85"/>
      <c r="E17" s="12" t="s">
        <v>1</v>
      </c>
      <c r="F17" s="85"/>
      <c r="G17" s="12" t="s">
        <v>1</v>
      </c>
      <c r="H17" s="82"/>
      <c r="I17" s="12" t="s">
        <v>1</v>
      </c>
      <c r="J17" s="2"/>
      <c r="K17" s="12" t="s">
        <v>1</v>
      </c>
      <c r="L17" s="85"/>
      <c r="M17" s="14"/>
      <c r="N17" s="64"/>
    </row>
    <row r="18" spans="1:17" ht="15" customHeight="1" x14ac:dyDescent="0.45">
      <c r="A18" s="24" t="s">
        <v>4</v>
      </c>
      <c r="B18" s="5"/>
      <c r="C18" s="22">
        <v>1</v>
      </c>
      <c r="D18" s="113">
        <v>1316.26</v>
      </c>
      <c r="E18" s="23">
        <v>0</v>
      </c>
      <c r="F18" s="92">
        <v>0</v>
      </c>
      <c r="G18" s="23">
        <v>4</v>
      </c>
      <c r="H18" s="113">
        <v>6543.62</v>
      </c>
      <c r="I18" s="23"/>
      <c r="J18" s="25"/>
      <c r="K18" s="23">
        <f>SUM(C18+E18+G18)</f>
        <v>5</v>
      </c>
      <c r="L18" s="84">
        <f>SUM(D18+F18+H18)</f>
        <v>7859.88</v>
      </c>
      <c r="M18" s="14"/>
      <c r="N18" s="36">
        <f>L18/L41</f>
        <v>1.1541996371176182E-2</v>
      </c>
      <c r="Q18" s="26"/>
    </row>
    <row r="19" spans="1:17" ht="15" customHeight="1" x14ac:dyDescent="0.45">
      <c r="A19" s="1" t="s">
        <v>31</v>
      </c>
      <c r="B19" s="5"/>
      <c r="C19" s="22">
        <v>0</v>
      </c>
      <c r="D19" s="92">
        <v>0</v>
      </c>
      <c r="E19" s="23">
        <v>0</v>
      </c>
      <c r="F19" s="92">
        <v>0</v>
      </c>
      <c r="G19" s="23">
        <v>0</v>
      </c>
      <c r="H19" s="92">
        <v>0</v>
      </c>
      <c r="I19" s="23"/>
      <c r="J19" s="25"/>
      <c r="K19" s="23">
        <f t="shared" ref="K19:L24" si="0">SUM(C19+E19+G19)</f>
        <v>0</v>
      </c>
      <c r="L19" s="84">
        <f>SUM(D19+F28+H19)</f>
        <v>10500</v>
      </c>
      <c r="M19" s="14"/>
      <c r="N19" s="36">
        <f>L19/L41</f>
        <v>1.541893284596583E-2</v>
      </c>
    </row>
    <row r="20" spans="1:17" ht="15" customHeight="1" x14ac:dyDescent="0.45">
      <c r="A20" s="1" t="s">
        <v>5</v>
      </c>
      <c r="B20" s="5"/>
      <c r="C20" s="22">
        <v>0</v>
      </c>
      <c r="D20" s="113">
        <v>0</v>
      </c>
      <c r="E20" s="23">
        <v>0</v>
      </c>
      <c r="F20" s="92">
        <v>0</v>
      </c>
      <c r="G20" s="23">
        <v>5</v>
      </c>
      <c r="H20" s="113">
        <v>201187.14</v>
      </c>
      <c r="I20" s="23"/>
      <c r="J20" s="25"/>
      <c r="K20" s="23">
        <f t="shared" si="0"/>
        <v>5</v>
      </c>
      <c r="L20" s="84">
        <f t="shared" si="0"/>
        <v>201187.14</v>
      </c>
      <c r="M20" s="14"/>
      <c r="N20" s="36">
        <f>L20/L41</f>
        <v>0.29543723820304058</v>
      </c>
    </row>
    <row r="21" spans="1:17" ht="15" customHeight="1" x14ac:dyDescent="0.45">
      <c r="A21" s="1" t="s">
        <v>6</v>
      </c>
      <c r="B21" s="5"/>
      <c r="C21" s="22">
        <v>0</v>
      </c>
      <c r="D21" s="92">
        <v>0</v>
      </c>
      <c r="E21" s="23">
        <v>0</v>
      </c>
      <c r="F21" s="92">
        <v>0</v>
      </c>
      <c r="G21" s="23">
        <v>6</v>
      </c>
      <c r="H21" s="113">
        <v>91305.42</v>
      </c>
      <c r="I21" s="23"/>
      <c r="J21" s="25"/>
      <c r="K21" s="23">
        <f t="shared" si="0"/>
        <v>6</v>
      </c>
      <c r="L21" s="84">
        <f t="shared" si="0"/>
        <v>91305.42</v>
      </c>
      <c r="M21" s="14"/>
      <c r="N21" s="36">
        <f>L21/L41</f>
        <v>0.13407925137644813</v>
      </c>
    </row>
    <row r="22" spans="1:17" ht="15" customHeight="1" x14ac:dyDescent="0.45">
      <c r="A22" s="1" t="s">
        <v>7</v>
      </c>
      <c r="B22" s="5"/>
      <c r="C22" s="22">
        <v>0</v>
      </c>
      <c r="D22" s="92">
        <v>0</v>
      </c>
      <c r="E22" s="23">
        <v>0</v>
      </c>
      <c r="F22" s="92">
        <v>0</v>
      </c>
      <c r="G22" s="23">
        <v>1</v>
      </c>
      <c r="H22" s="113">
        <v>1457.72</v>
      </c>
      <c r="I22" s="23"/>
      <c r="J22" s="25"/>
      <c r="K22" s="23">
        <f t="shared" si="0"/>
        <v>1</v>
      </c>
      <c r="L22" s="84">
        <f t="shared" si="0"/>
        <v>1457.72</v>
      </c>
      <c r="M22" s="14"/>
      <c r="N22" s="36">
        <f>L22/L41</f>
        <v>2.1406177893544104E-3</v>
      </c>
    </row>
    <row r="23" spans="1:17" ht="15" customHeight="1" x14ac:dyDescent="0.45">
      <c r="A23" s="1" t="s">
        <v>33</v>
      </c>
      <c r="B23" s="5"/>
      <c r="C23" s="22">
        <v>0</v>
      </c>
      <c r="D23" s="92">
        <v>0</v>
      </c>
      <c r="E23" s="23">
        <v>0</v>
      </c>
      <c r="F23" s="92">
        <v>0</v>
      </c>
      <c r="G23" s="23">
        <v>3</v>
      </c>
      <c r="H23" s="89">
        <v>122287.05</v>
      </c>
      <c r="I23" s="23"/>
      <c r="J23" s="25"/>
      <c r="K23" s="23">
        <f t="shared" si="0"/>
        <v>3</v>
      </c>
      <c r="L23" s="84">
        <f t="shared" si="0"/>
        <v>122287.05</v>
      </c>
      <c r="M23" s="14"/>
      <c r="N23" s="36">
        <f>L23/L41</f>
        <v>0.17957483922678721</v>
      </c>
    </row>
    <row r="24" spans="1:17" ht="15" customHeight="1" x14ac:dyDescent="0.45">
      <c r="A24" s="1" t="s">
        <v>32</v>
      </c>
      <c r="B24" s="5"/>
      <c r="C24" s="22">
        <v>0</v>
      </c>
      <c r="D24" s="92">
        <v>0</v>
      </c>
      <c r="E24" s="23">
        <v>0</v>
      </c>
      <c r="F24" s="92">
        <v>0</v>
      </c>
      <c r="G24" s="23">
        <v>2</v>
      </c>
      <c r="H24" s="113">
        <v>2958.5</v>
      </c>
      <c r="I24" s="23"/>
      <c r="J24" s="25"/>
      <c r="K24" s="23">
        <f t="shared" si="0"/>
        <v>2</v>
      </c>
      <c r="L24" s="84">
        <f t="shared" si="0"/>
        <v>2958.5</v>
      </c>
      <c r="M24" s="14"/>
      <c r="N24" s="36">
        <f>L24/L41</f>
        <v>4.3444678880752291E-3</v>
      </c>
    </row>
    <row r="25" spans="1:17" ht="31.5" customHeight="1" x14ac:dyDescent="0.45">
      <c r="A25" s="3" t="s">
        <v>8</v>
      </c>
      <c r="B25" s="5"/>
      <c r="C25" s="47">
        <f t="shared" ref="C25:H25" si="1">SUM(C18:C24)</f>
        <v>1</v>
      </c>
      <c r="D25" s="92">
        <f t="shared" si="1"/>
        <v>1316.26</v>
      </c>
      <c r="E25" s="47">
        <v>0</v>
      </c>
      <c r="F25" s="92">
        <f>SUM(F18:F24)</f>
        <v>0</v>
      </c>
      <c r="G25" s="47">
        <f t="shared" si="1"/>
        <v>21</v>
      </c>
      <c r="H25" s="92">
        <f t="shared" si="1"/>
        <v>425739.44999999995</v>
      </c>
      <c r="I25" s="37">
        <f t="shared" ref="I25:J25" si="2">SUM(I18:I22)</f>
        <v>0</v>
      </c>
      <c r="J25" s="25">
        <f t="shared" si="2"/>
        <v>0</v>
      </c>
      <c r="K25" s="47">
        <f>SUM(K18:K24)</f>
        <v>22</v>
      </c>
      <c r="L25" s="84">
        <f>SUM(L18:L24)</f>
        <v>437555.70999999996</v>
      </c>
      <c r="M25" s="27"/>
      <c r="N25" s="67"/>
    </row>
    <row r="26" spans="1:17" ht="31.5" customHeight="1" x14ac:dyDescent="0.45">
      <c r="A26" s="4" t="s">
        <v>44</v>
      </c>
      <c r="B26" s="5"/>
      <c r="C26" s="12" t="s">
        <v>1</v>
      </c>
      <c r="D26" s="85"/>
      <c r="E26" s="12" t="s">
        <v>1</v>
      </c>
      <c r="F26" s="85"/>
      <c r="G26" s="12" t="s">
        <v>1</v>
      </c>
      <c r="H26" s="85"/>
      <c r="I26" s="12" t="s">
        <v>1</v>
      </c>
      <c r="J26" s="2"/>
      <c r="K26" s="12" t="s">
        <v>1</v>
      </c>
      <c r="L26" s="85"/>
      <c r="M26" s="27"/>
      <c r="N26" s="67"/>
    </row>
    <row r="27" spans="1:17" ht="31.5" customHeight="1" x14ac:dyDescent="0.45">
      <c r="A27" s="24" t="s">
        <v>4</v>
      </c>
      <c r="B27" s="5"/>
      <c r="C27" s="22">
        <v>0</v>
      </c>
      <c r="D27" s="92">
        <v>0</v>
      </c>
      <c r="E27" s="23">
        <v>0</v>
      </c>
      <c r="F27" s="92">
        <v>0</v>
      </c>
      <c r="G27" s="23">
        <v>1</v>
      </c>
      <c r="H27" s="113">
        <v>1264.45</v>
      </c>
      <c r="I27" s="23"/>
      <c r="J27" s="25"/>
      <c r="K27" s="23">
        <f>SUM(C27+E27+G27)</f>
        <v>1</v>
      </c>
      <c r="L27" s="84">
        <f>SUM(D27+F27+H27)</f>
        <v>1264.45</v>
      </c>
      <c r="M27" s="14"/>
      <c r="N27" s="36">
        <f>L27/L41</f>
        <v>1.8568066321029996E-3</v>
      </c>
    </row>
    <row r="28" spans="1:17" ht="31.5" customHeight="1" x14ac:dyDescent="0.45">
      <c r="A28" s="1" t="s">
        <v>31</v>
      </c>
      <c r="B28" s="5"/>
      <c r="C28" s="22">
        <v>0</v>
      </c>
      <c r="D28" s="92">
        <v>0</v>
      </c>
      <c r="E28" s="23">
        <v>1</v>
      </c>
      <c r="F28" s="113">
        <v>10500</v>
      </c>
      <c r="G28" s="23">
        <v>0</v>
      </c>
      <c r="H28" s="92">
        <v>0</v>
      </c>
      <c r="I28" s="23"/>
      <c r="J28" s="25"/>
      <c r="K28" s="23">
        <f t="shared" ref="K28:L30" si="3">SUM(C28+E28+G28)</f>
        <v>1</v>
      </c>
      <c r="L28" s="84">
        <f>SUM(D28+F28+H28)</f>
        <v>10500</v>
      </c>
      <c r="M28" s="14"/>
      <c r="N28" s="36">
        <f>L28/L41</f>
        <v>1.541893284596583E-2</v>
      </c>
    </row>
    <row r="29" spans="1:17" ht="31.5" customHeight="1" x14ac:dyDescent="0.45">
      <c r="A29" s="1" t="s">
        <v>5</v>
      </c>
      <c r="B29" s="5"/>
      <c r="C29" s="22">
        <v>0</v>
      </c>
      <c r="D29" s="113">
        <v>0</v>
      </c>
      <c r="E29" s="23">
        <v>0</v>
      </c>
      <c r="F29" s="92">
        <v>0</v>
      </c>
      <c r="G29" s="23">
        <v>2</v>
      </c>
      <c r="H29" s="113">
        <v>73893.009999999995</v>
      </c>
      <c r="I29" s="23"/>
      <c r="J29" s="25"/>
      <c r="K29" s="23">
        <f t="shared" si="3"/>
        <v>2</v>
      </c>
      <c r="L29" s="84">
        <f t="shared" si="3"/>
        <v>73893.009999999995</v>
      </c>
      <c r="M29" s="14"/>
      <c r="N29" s="36">
        <f>L29/L41</f>
        <v>0.10850965323583633</v>
      </c>
    </row>
    <row r="30" spans="1:17" ht="31.5" customHeight="1" x14ac:dyDescent="0.45">
      <c r="A30" s="1" t="s">
        <v>6</v>
      </c>
      <c r="B30" s="5"/>
      <c r="C30" s="22">
        <v>0</v>
      </c>
      <c r="D30" s="113">
        <v>0</v>
      </c>
      <c r="E30" s="23">
        <v>0</v>
      </c>
      <c r="F30" s="113">
        <v>0</v>
      </c>
      <c r="G30" s="23">
        <v>4</v>
      </c>
      <c r="H30" s="113">
        <v>137267.81</v>
      </c>
      <c r="I30" s="23"/>
      <c r="J30" s="25"/>
      <c r="K30" s="23">
        <f t="shared" si="3"/>
        <v>4</v>
      </c>
      <c r="L30" s="84">
        <f t="shared" si="3"/>
        <v>137267.81</v>
      </c>
      <c r="M30" s="14"/>
      <c r="N30" s="36">
        <f>L30/L41</f>
        <v>0.20157363279074256</v>
      </c>
    </row>
    <row r="31" spans="1:17" ht="15.75" customHeight="1" x14ac:dyDescent="0.45">
      <c r="A31" s="3" t="s">
        <v>45</v>
      </c>
      <c r="B31" s="5"/>
      <c r="C31" s="47">
        <f>SUM(C26:C30)</f>
        <v>0</v>
      </c>
      <c r="D31" s="92">
        <f>SUM(D27:D30)</f>
        <v>0</v>
      </c>
      <c r="E31" s="47">
        <v>1</v>
      </c>
      <c r="F31" s="92">
        <f>SUM(F27:F30)</f>
        <v>10500</v>
      </c>
      <c r="G31" s="47">
        <f>SUM(G27:G30)</f>
        <v>7</v>
      </c>
      <c r="H31" s="92">
        <f>SUM(H27:H30)</f>
        <v>212425.27</v>
      </c>
      <c r="I31" s="37">
        <f>SUM(I26:I30)</f>
        <v>0</v>
      </c>
      <c r="J31" s="25">
        <f>SUM(J26:J30)</f>
        <v>0</v>
      </c>
      <c r="K31" s="47">
        <f>SUM(K26:K30)</f>
        <v>8</v>
      </c>
      <c r="L31" s="84">
        <f>SUM(L26:L30)</f>
        <v>222925.27</v>
      </c>
      <c r="M31" s="27"/>
      <c r="N31" s="67"/>
    </row>
    <row r="32" spans="1:17" s="26" customFormat="1" ht="15.75" customHeight="1" x14ac:dyDescent="0.45">
      <c r="A32" s="33"/>
      <c r="B32" s="55"/>
      <c r="C32" s="61"/>
      <c r="D32" s="93"/>
      <c r="E32" s="61"/>
      <c r="F32" s="93"/>
      <c r="G32" s="61"/>
      <c r="H32" s="93"/>
      <c r="I32" s="62"/>
      <c r="J32" s="34"/>
      <c r="K32" s="61"/>
      <c r="L32" s="86"/>
      <c r="M32" s="66"/>
      <c r="N32" s="67"/>
    </row>
    <row r="33" spans="1:14" ht="15" customHeight="1" x14ac:dyDescent="0.45">
      <c r="A33" s="3" t="s">
        <v>46</v>
      </c>
      <c r="B33" s="5"/>
      <c r="C33" s="47">
        <f>SUM(C25,C31)</f>
        <v>1</v>
      </c>
      <c r="D33" s="92">
        <f>SUM(D31,D25)</f>
        <v>1316.26</v>
      </c>
      <c r="E33" s="47">
        <v>1</v>
      </c>
      <c r="F33" s="92">
        <f>SUM(F31,F25)</f>
        <v>10500</v>
      </c>
      <c r="G33" s="47">
        <f>SUM(G25,G31)</f>
        <v>28</v>
      </c>
      <c r="H33" s="92">
        <f>SUM(H31,H25)</f>
        <v>638164.72</v>
      </c>
      <c r="I33" s="37">
        <f>SUM(I27:I30)</f>
        <v>0</v>
      </c>
      <c r="J33" s="25">
        <f>SUM(J27:J30)</f>
        <v>0</v>
      </c>
      <c r="K33" s="47">
        <f>SUM(K25,K31)</f>
        <v>30</v>
      </c>
      <c r="L33" s="84">
        <f>SUM(L25,L31)</f>
        <v>660480.98</v>
      </c>
      <c r="M33" s="27"/>
      <c r="N33" s="68"/>
    </row>
    <row r="34" spans="1:14" s="26" customFormat="1" ht="15" customHeight="1" x14ac:dyDescent="0.45">
      <c r="A34" s="33"/>
      <c r="B34" s="55"/>
      <c r="C34" s="56"/>
      <c r="D34" s="94"/>
      <c r="E34" s="56"/>
      <c r="F34" s="94"/>
      <c r="G34" s="56"/>
      <c r="H34" s="94"/>
      <c r="I34" s="58"/>
      <c r="J34" s="57"/>
      <c r="K34" s="56"/>
      <c r="L34" s="87"/>
      <c r="M34" s="35"/>
      <c r="N34" s="68"/>
    </row>
    <row r="35" spans="1:14" ht="15" customHeight="1" x14ac:dyDescent="0.45">
      <c r="A35" s="4" t="s">
        <v>18</v>
      </c>
      <c r="B35" s="5"/>
      <c r="C35" s="12" t="s">
        <v>1</v>
      </c>
      <c r="D35" s="85"/>
      <c r="E35" s="12" t="s">
        <v>1</v>
      </c>
      <c r="F35" s="85"/>
      <c r="G35" s="12" t="s">
        <v>1</v>
      </c>
      <c r="H35" s="85"/>
      <c r="I35" s="12" t="s">
        <v>1</v>
      </c>
      <c r="J35" s="2"/>
      <c r="K35" s="12" t="s">
        <v>1</v>
      </c>
      <c r="L35" s="85"/>
      <c r="M35" s="14"/>
      <c r="N35" s="68"/>
    </row>
    <row r="36" spans="1:14" ht="15.75" customHeight="1" x14ac:dyDescent="0.5">
      <c r="A36" s="1" t="s">
        <v>10</v>
      </c>
      <c r="B36" s="5"/>
      <c r="C36" s="22"/>
      <c r="D36" s="92"/>
      <c r="E36" s="23"/>
      <c r="F36" s="92"/>
      <c r="G36" s="23">
        <v>1</v>
      </c>
      <c r="H36" s="113">
        <v>20500</v>
      </c>
      <c r="I36" s="23"/>
      <c r="J36" s="25"/>
      <c r="K36" s="23">
        <v>1</v>
      </c>
      <c r="L36" s="84">
        <f>SUM(D36,F36,H36)</f>
        <v>20500</v>
      </c>
      <c r="M36" s="27"/>
      <c r="N36" s="69">
        <f>L36/L41</f>
        <v>3.0103630794504718E-2</v>
      </c>
    </row>
    <row r="37" spans="1:14" ht="15" customHeight="1" x14ac:dyDescent="0.5">
      <c r="A37" s="1" t="s">
        <v>20</v>
      </c>
      <c r="B37" s="5"/>
      <c r="C37" s="22"/>
      <c r="D37" s="92"/>
      <c r="E37" s="23"/>
      <c r="F37" s="92"/>
      <c r="G37" s="23"/>
      <c r="H37" s="92"/>
      <c r="I37" s="23"/>
      <c r="J37" s="25"/>
      <c r="K37" s="23"/>
      <c r="L37" s="84"/>
      <c r="M37" s="27"/>
      <c r="N37" s="69">
        <v>0</v>
      </c>
    </row>
    <row r="38" spans="1:14" ht="15" customHeight="1" x14ac:dyDescent="0.5">
      <c r="A38" s="1" t="s">
        <v>47</v>
      </c>
      <c r="B38" s="5"/>
      <c r="C38" s="22"/>
      <c r="D38" s="92"/>
      <c r="E38" s="23"/>
      <c r="F38" s="92"/>
      <c r="G38" s="23">
        <v>0</v>
      </c>
      <c r="H38" s="113">
        <v>0</v>
      </c>
      <c r="I38" s="23"/>
      <c r="J38" s="25"/>
      <c r="K38" s="23">
        <v>0</v>
      </c>
      <c r="L38" s="84">
        <f>SUM(D38,F38,H38)</f>
        <v>0</v>
      </c>
      <c r="M38" s="27"/>
      <c r="N38" s="69">
        <f>L38/L41</f>
        <v>0</v>
      </c>
    </row>
    <row r="39" spans="1:14" ht="15.75" customHeight="1" x14ac:dyDescent="0.5">
      <c r="A39" s="1" t="s">
        <v>11</v>
      </c>
      <c r="B39" s="5"/>
      <c r="C39" s="22"/>
      <c r="D39" s="92"/>
      <c r="E39" s="23"/>
      <c r="F39" s="92"/>
      <c r="G39" s="23"/>
      <c r="H39" s="92"/>
      <c r="I39" s="23"/>
      <c r="J39" s="25"/>
      <c r="K39" s="23"/>
      <c r="L39" s="84"/>
      <c r="M39" s="27"/>
      <c r="N39" s="69">
        <v>0</v>
      </c>
    </row>
    <row r="40" spans="1:14" ht="31.5" customHeight="1" x14ac:dyDescent="0.45">
      <c r="A40" s="3" t="s">
        <v>19</v>
      </c>
      <c r="B40" s="5"/>
      <c r="C40" s="37">
        <f>SUM(C36:C39)</f>
        <v>0</v>
      </c>
      <c r="D40" s="92">
        <v>0</v>
      </c>
      <c r="E40" s="37">
        <f>SUM(E36:E39)</f>
        <v>0</v>
      </c>
      <c r="F40" s="92">
        <v>0</v>
      </c>
      <c r="G40" s="54">
        <f>SUM(G36:G39)</f>
        <v>1</v>
      </c>
      <c r="H40" s="95">
        <f>SUM(H36:H39)</f>
        <v>20500</v>
      </c>
      <c r="I40" s="37">
        <f>SUM(I31:I39)</f>
        <v>0</v>
      </c>
      <c r="J40" s="25">
        <f>SUM(J31:J39)</f>
        <v>0</v>
      </c>
      <c r="K40" s="53">
        <f>SUM(C40,E40,G40)</f>
        <v>1</v>
      </c>
      <c r="L40" s="84">
        <f>SUM(L36:L39)</f>
        <v>20500</v>
      </c>
      <c r="M40" s="14"/>
    </row>
    <row r="41" spans="1:14" ht="31.5" customHeight="1" x14ac:dyDescent="0.45">
      <c r="A41" s="32" t="s">
        <v>36</v>
      </c>
      <c r="B41" s="5"/>
      <c r="C41" s="65">
        <f>SUM(C33,C40)</f>
        <v>1</v>
      </c>
      <c r="D41" s="92">
        <f>SUM(D25,D31,D40)</f>
        <v>1316.26</v>
      </c>
      <c r="E41" s="65">
        <f>SUM(E33,E40)</f>
        <v>1</v>
      </c>
      <c r="F41" s="92">
        <f>SUM(F25,F31,F40)</f>
        <v>10500</v>
      </c>
      <c r="G41" s="60">
        <f>SUM(G33,G40)</f>
        <v>29</v>
      </c>
      <c r="H41" s="92">
        <f>SUM(H33,H40)</f>
        <v>658664.72</v>
      </c>
      <c r="I41" s="38">
        <f>SUM(I25+I40)</f>
        <v>0</v>
      </c>
      <c r="J41" s="25">
        <f>SUM(J25+J40)</f>
        <v>0</v>
      </c>
      <c r="K41" s="65">
        <f>SUM(K33,K40)</f>
        <v>31</v>
      </c>
      <c r="L41" s="84">
        <f>SUM(L33,L40)</f>
        <v>680980.98</v>
      </c>
      <c r="M41" s="14"/>
      <c r="N41" s="59">
        <f>SUM(N18:N40)</f>
        <v>1</v>
      </c>
    </row>
  </sheetData>
  <mergeCells count="16"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  <mergeCell ref="A7:B7"/>
    <mergeCell ref="C7:E7"/>
    <mergeCell ref="A8:B8"/>
    <mergeCell ref="C8:E8"/>
    <mergeCell ref="A9:B9"/>
    <mergeCell ref="C9:E9"/>
  </mergeCells>
  <pageMargins left="0.7" right="0.7" top="0.75" bottom="0.75" header="0.3" footer="0.3"/>
  <pageSetup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F6251-057F-4532-B7DB-DE46FCF7786B}">
  <sheetPr>
    <pageSetUpPr fitToPage="1"/>
  </sheetPr>
  <dimension ref="A6:Q29"/>
  <sheetViews>
    <sheetView tabSelected="1" zoomScale="90" zoomScaleNormal="90" workbookViewId="0">
      <selection activeCell="F29" sqref="F29"/>
    </sheetView>
  </sheetViews>
  <sheetFormatPr defaultColWidth="9.1328125" defaultRowHeight="14.25" x14ac:dyDescent="0.45"/>
  <cols>
    <col min="1" max="1" width="41.86328125" style="13" bestFit="1" customWidth="1"/>
    <col min="2" max="2" width="9.1328125" style="13"/>
    <col min="3" max="3" width="10.86328125" style="13" customWidth="1"/>
    <col min="4" max="4" width="18.1328125" style="63" customWidth="1"/>
    <col min="5" max="5" width="8.73046875" style="13" customWidth="1"/>
    <col min="6" max="6" width="14.73046875" style="63" customWidth="1"/>
    <col min="7" max="7" width="9.86328125" style="13" customWidth="1"/>
    <col min="8" max="8" width="17.265625" style="98" customWidth="1"/>
    <col min="9" max="9" width="5.1328125" style="13" hidden="1" customWidth="1"/>
    <col min="10" max="10" width="9.86328125" style="13" hidden="1" customWidth="1"/>
    <col min="11" max="11" width="6.1328125" style="13" customWidth="1"/>
    <col min="12" max="12" width="17.265625" style="63" customWidth="1"/>
    <col min="13" max="13" width="1.59765625" style="13" customWidth="1"/>
    <col min="14" max="14" width="18.73046875" style="13" customWidth="1"/>
    <col min="15" max="15" width="16.19921875" style="13" customWidth="1"/>
    <col min="16" max="16384" width="9.1328125" style="13"/>
  </cols>
  <sheetData>
    <row r="6" spans="1:17" ht="34.5" customHeight="1" x14ac:dyDescent="0.45"/>
    <row r="7" spans="1:17" ht="19.899999999999999" customHeight="1" x14ac:dyDescent="0.45">
      <c r="A7" s="197" t="s">
        <v>25</v>
      </c>
      <c r="B7" s="197"/>
      <c r="C7" s="207" t="s">
        <v>34</v>
      </c>
      <c r="D7" s="207"/>
      <c r="E7" s="207"/>
    </row>
    <row r="8" spans="1:17" ht="18.399999999999999" customHeight="1" x14ac:dyDescent="0.45">
      <c r="A8" s="197" t="s">
        <v>292</v>
      </c>
      <c r="B8" s="197"/>
      <c r="C8" s="207" t="s">
        <v>295</v>
      </c>
      <c r="D8" s="207"/>
      <c r="E8" s="207"/>
    </row>
    <row r="9" spans="1:17" ht="19.899999999999999" customHeight="1" x14ac:dyDescent="0.45">
      <c r="A9" s="197" t="s">
        <v>23</v>
      </c>
      <c r="B9" s="197"/>
      <c r="C9" s="208"/>
      <c r="D9" s="207"/>
      <c r="E9" s="207"/>
    </row>
    <row r="10" spans="1:17" ht="18" customHeight="1" x14ac:dyDescent="0.45">
      <c r="A10" s="197" t="s">
        <v>24</v>
      </c>
      <c r="B10" s="197"/>
      <c r="C10" s="207"/>
      <c r="D10" s="207"/>
      <c r="E10" s="207"/>
    </row>
    <row r="11" spans="1:17" ht="18.75" customHeight="1" x14ac:dyDescent="0.45">
      <c r="A11" s="197" t="s">
        <v>35</v>
      </c>
      <c r="B11" s="197"/>
      <c r="C11" s="198" t="s">
        <v>293</v>
      </c>
      <c r="D11" s="198"/>
      <c r="E11" s="198"/>
    </row>
    <row r="12" spans="1:17" ht="33.75" customHeight="1" x14ac:dyDescent="0.55000000000000004">
      <c r="A12" s="4" t="s">
        <v>0</v>
      </c>
      <c r="B12" s="6"/>
      <c r="C12" s="199" t="s">
        <v>28</v>
      </c>
      <c r="D12" s="200"/>
      <c r="E12" s="201" t="s">
        <v>29</v>
      </c>
      <c r="F12" s="202"/>
      <c r="G12" s="205" t="s">
        <v>30</v>
      </c>
      <c r="H12" s="206"/>
      <c r="I12" s="205"/>
      <c r="J12" s="206"/>
      <c r="K12" s="205" t="s">
        <v>2</v>
      </c>
      <c r="L12" s="206"/>
      <c r="M12" s="14"/>
      <c r="N12" s="205" t="s">
        <v>299</v>
      </c>
      <c r="O12" s="206"/>
    </row>
    <row r="13" spans="1:17" ht="26.25" customHeight="1" x14ac:dyDescent="0.45">
      <c r="A13" s="41"/>
      <c r="B13" s="5"/>
      <c r="C13" s="20"/>
      <c r="D13" s="96"/>
      <c r="E13" s="9"/>
      <c r="F13" s="187"/>
      <c r="G13" s="9"/>
      <c r="I13" s="9"/>
      <c r="K13" s="9"/>
      <c r="M13" s="21"/>
      <c r="N13" s="203" t="s">
        <v>296</v>
      </c>
      <c r="O13" s="203" t="s">
        <v>297</v>
      </c>
    </row>
    <row r="14" spans="1:17" ht="31.5" customHeight="1" x14ac:dyDescent="0.5">
      <c r="A14" s="42"/>
      <c r="B14" s="5"/>
      <c r="C14" s="7"/>
      <c r="D14" s="81" t="s">
        <v>3</v>
      </c>
      <c r="E14" s="10"/>
      <c r="F14" s="81" t="s">
        <v>3</v>
      </c>
      <c r="G14" s="10"/>
      <c r="H14" s="99" t="s">
        <v>3</v>
      </c>
      <c r="I14" s="10"/>
      <c r="J14" s="8" t="s">
        <v>3</v>
      </c>
      <c r="K14" s="10"/>
      <c r="L14" s="81" t="s">
        <v>3</v>
      </c>
      <c r="M14" s="14"/>
      <c r="N14" s="204"/>
      <c r="O14" s="204"/>
    </row>
    <row r="15" spans="1:17" ht="15" customHeight="1" x14ac:dyDescent="0.45">
      <c r="A15" s="4" t="s">
        <v>298</v>
      </c>
      <c r="B15" s="5"/>
      <c r="C15" s="12" t="s">
        <v>1</v>
      </c>
      <c r="D15" s="85"/>
      <c r="E15" s="12" t="s">
        <v>1</v>
      </c>
      <c r="F15" s="85"/>
      <c r="G15" s="12" t="s">
        <v>1</v>
      </c>
      <c r="H15" s="114"/>
      <c r="I15" s="12" t="s">
        <v>1</v>
      </c>
      <c r="J15" s="2"/>
      <c r="K15" s="12" t="s">
        <v>1</v>
      </c>
      <c r="L15" s="85"/>
      <c r="M15" s="14"/>
      <c r="N15" s="190">
        <v>8931950.5600000005</v>
      </c>
      <c r="O15" s="190">
        <f>245884116</f>
        <v>245884116</v>
      </c>
    </row>
    <row r="16" spans="1:17" ht="15" customHeight="1" x14ac:dyDescent="0.45">
      <c r="A16" s="24" t="s">
        <v>4</v>
      </c>
      <c r="B16" s="182"/>
      <c r="C16" s="108">
        <v>2</v>
      </c>
      <c r="D16" s="88">
        <v>24469.499999999996</v>
      </c>
      <c r="E16" s="108">
        <v>3</v>
      </c>
      <c r="F16" s="88">
        <v>335195</v>
      </c>
      <c r="G16" s="108">
        <v>27</v>
      </c>
      <c r="H16" s="109">
        <v>108484.38</v>
      </c>
      <c r="I16" s="108">
        <v>0</v>
      </c>
      <c r="J16" s="108">
        <v>0</v>
      </c>
      <c r="K16" s="108">
        <v>32</v>
      </c>
      <c r="L16" s="88">
        <f>SUM(D16,F16,H16)</f>
        <v>468148.88</v>
      </c>
      <c r="M16" s="14"/>
      <c r="N16" s="188">
        <f>L16/$N$15</f>
        <v>5.2412838254671218E-2</v>
      </c>
      <c r="O16" s="188">
        <f>L16/$O$15</f>
        <v>1.9039411232240802E-3</v>
      </c>
      <c r="Q16" s="26"/>
    </row>
    <row r="17" spans="1:15" ht="15" customHeight="1" x14ac:dyDescent="0.45">
      <c r="A17" s="1" t="s">
        <v>31</v>
      </c>
      <c r="B17" s="182"/>
      <c r="C17" s="108">
        <v>0</v>
      </c>
      <c r="D17" s="88">
        <v>0</v>
      </c>
      <c r="E17" s="108">
        <v>1</v>
      </c>
      <c r="F17" s="88">
        <v>42000</v>
      </c>
      <c r="G17" s="108">
        <v>108</v>
      </c>
      <c r="H17" s="109">
        <v>218271.55999999997</v>
      </c>
      <c r="I17" s="108">
        <v>0</v>
      </c>
      <c r="J17" s="108">
        <v>0</v>
      </c>
      <c r="K17" s="108">
        <v>109</v>
      </c>
      <c r="L17" s="88">
        <f t="shared" ref="L17:L22" si="0">SUM(D17,F17,H17)</f>
        <v>260271.55999999997</v>
      </c>
      <c r="M17" s="14"/>
      <c r="N17" s="188">
        <f t="shared" ref="N17:N22" si="1">L17/$N$15</f>
        <v>2.9139386548507715E-2</v>
      </c>
      <c r="O17" s="188">
        <f t="shared" ref="O17:O22" si="2">L17/$O$15</f>
        <v>1.0585131086710781E-3</v>
      </c>
    </row>
    <row r="18" spans="1:15" ht="15" customHeight="1" x14ac:dyDescent="0.45">
      <c r="A18" s="1" t="s">
        <v>5</v>
      </c>
      <c r="B18" s="182"/>
      <c r="C18" s="108">
        <v>3</v>
      </c>
      <c r="D18" s="88">
        <v>70598</v>
      </c>
      <c r="E18" s="108">
        <v>0</v>
      </c>
      <c r="F18" s="88">
        <v>0</v>
      </c>
      <c r="G18" s="108">
        <v>41</v>
      </c>
      <c r="H18" s="109">
        <v>1363084.4900000002</v>
      </c>
      <c r="I18" s="108">
        <v>0</v>
      </c>
      <c r="J18" s="108">
        <v>0</v>
      </c>
      <c r="K18" s="108">
        <v>44</v>
      </c>
      <c r="L18" s="88">
        <f t="shared" si="0"/>
        <v>1433682.4900000002</v>
      </c>
      <c r="M18" s="14"/>
      <c r="N18" s="188">
        <f t="shared" si="1"/>
        <v>0.16051169118876091</v>
      </c>
      <c r="O18" s="188">
        <f t="shared" si="2"/>
        <v>5.8307242994094025E-3</v>
      </c>
    </row>
    <row r="19" spans="1:15" ht="15" customHeight="1" x14ac:dyDescent="0.45">
      <c r="A19" s="1" t="s">
        <v>6</v>
      </c>
      <c r="B19" s="182"/>
      <c r="C19" s="108">
        <v>4</v>
      </c>
      <c r="D19" s="88">
        <v>173851.15</v>
      </c>
      <c r="E19" s="108">
        <v>2</v>
      </c>
      <c r="F19" s="88">
        <v>3718.5600000000004</v>
      </c>
      <c r="G19" s="108">
        <v>40</v>
      </c>
      <c r="H19" s="109">
        <v>2540830.9500000002</v>
      </c>
      <c r="I19" s="108">
        <v>0</v>
      </c>
      <c r="J19" s="108">
        <v>0</v>
      </c>
      <c r="K19" s="108">
        <v>46</v>
      </c>
      <c r="L19" s="88">
        <f t="shared" si="0"/>
        <v>2718400.66</v>
      </c>
      <c r="M19" s="14"/>
      <c r="N19" s="188">
        <f t="shared" si="1"/>
        <v>0.30434569042218257</v>
      </c>
      <c r="O19" s="188">
        <f t="shared" si="2"/>
        <v>1.1055617191636731E-2</v>
      </c>
    </row>
    <row r="20" spans="1:15" ht="15" customHeight="1" x14ac:dyDescent="0.45">
      <c r="A20" s="1" t="s">
        <v>7</v>
      </c>
      <c r="B20" s="182"/>
      <c r="C20" s="108">
        <v>1</v>
      </c>
      <c r="D20" s="88">
        <v>255890.73</v>
      </c>
      <c r="E20" s="108">
        <v>0</v>
      </c>
      <c r="F20" s="88">
        <v>0</v>
      </c>
      <c r="G20" s="108">
        <v>72</v>
      </c>
      <c r="H20" s="109">
        <v>328981.09999999998</v>
      </c>
      <c r="I20" s="108">
        <v>0</v>
      </c>
      <c r="J20" s="108">
        <v>0</v>
      </c>
      <c r="K20" s="108">
        <v>73</v>
      </c>
      <c r="L20" s="88">
        <f t="shared" si="0"/>
        <v>584871.82999999996</v>
      </c>
      <c r="M20" s="14"/>
      <c r="N20" s="188">
        <f t="shared" si="1"/>
        <v>6.5480862894520986E-2</v>
      </c>
      <c r="O20" s="188">
        <f t="shared" si="2"/>
        <v>2.3786482816157183E-3</v>
      </c>
    </row>
    <row r="21" spans="1:15" ht="15" customHeight="1" x14ac:dyDescent="0.45">
      <c r="A21" s="1" t="s">
        <v>33</v>
      </c>
      <c r="B21" s="182"/>
      <c r="C21" s="108">
        <v>2</v>
      </c>
      <c r="D21" s="109">
        <v>110899.02000000002</v>
      </c>
      <c r="E21" s="108">
        <v>2</v>
      </c>
      <c r="F21" s="88">
        <v>3963.42</v>
      </c>
      <c r="G21" s="108">
        <v>37</v>
      </c>
      <c r="H21" s="109">
        <v>3184110.54</v>
      </c>
      <c r="I21" s="108">
        <v>0</v>
      </c>
      <c r="J21" s="108">
        <v>0</v>
      </c>
      <c r="K21" s="108">
        <v>41</v>
      </c>
      <c r="L21" s="88">
        <f t="shared" si="0"/>
        <v>3298972.98</v>
      </c>
      <c r="M21" s="14"/>
      <c r="N21" s="188">
        <f t="shared" si="1"/>
        <v>0.36934519037463187</v>
      </c>
      <c r="O21" s="188">
        <f t="shared" si="2"/>
        <v>1.3416779553177806E-2</v>
      </c>
    </row>
    <row r="22" spans="1:15" ht="15" customHeight="1" x14ac:dyDescent="0.45">
      <c r="A22" s="1" t="s">
        <v>32</v>
      </c>
      <c r="B22" s="182"/>
      <c r="C22" s="108">
        <v>0</v>
      </c>
      <c r="D22" s="88">
        <v>0</v>
      </c>
      <c r="E22" s="108">
        <v>0</v>
      </c>
      <c r="F22" s="88">
        <v>0</v>
      </c>
      <c r="G22" s="108">
        <v>12</v>
      </c>
      <c r="H22" s="109">
        <v>167602.16</v>
      </c>
      <c r="I22" s="108">
        <v>0</v>
      </c>
      <c r="J22" s="108">
        <v>0</v>
      </c>
      <c r="K22" s="108">
        <v>12</v>
      </c>
      <c r="L22" s="88">
        <f t="shared" si="0"/>
        <v>167602.16</v>
      </c>
      <c r="M22" s="14"/>
      <c r="N22" s="188">
        <f t="shared" si="1"/>
        <v>1.8764340316724727E-2</v>
      </c>
      <c r="O22" s="188">
        <f t="shared" si="2"/>
        <v>6.8163069142701354E-4</v>
      </c>
    </row>
    <row r="23" spans="1:15" ht="31.5" customHeight="1" x14ac:dyDescent="0.55000000000000004">
      <c r="A23" s="3" t="s">
        <v>300</v>
      </c>
      <c r="B23" s="5"/>
      <c r="C23" s="110">
        <f t="shared" ref="C23:H23" si="3">SUM(C16:C22)</f>
        <v>12</v>
      </c>
      <c r="D23" s="84">
        <f t="shared" si="3"/>
        <v>635708.4</v>
      </c>
      <c r="E23" s="110">
        <f t="shared" si="3"/>
        <v>8</v>
      </c>
      <c r="F23" s="84">
        <f t="shared" si="3"/>
        <v>384876.98</v>
      </c>
      <c r="G23" s="110">
        <f t="shared" si="3"/>
        <v>337</v>
      </c>
      <c r="H23" s="114">
        <f t="shared" si="3"/>
        <v>7911365.1800000006</v>
      </c>
      <c r="I23" s="37">
        <v>0</v>
      </c>
      <c r="J23" s="25">
        <v>0</v>
      </c>
      <c r="K23" s="110">
        <f>SUM(C23,E23,G23)</f>
        <v>357</v>
      </c>
      <c r="L23" s="88">
        <f>SUM(D23,F23,H23)</f>
        <v>8931950.5600000005</v>
      </c>
      <c r="M23" s="14"/>
      <c r="N23" s="131"/>
      <c r="O23" s="131"/>
    </row>
    <row r="24" spans="1:15" x14ac:dyDescent="0.45">
      <c r="M24" s="14"/>
    </row>
    <row r="25" spans="1:15" ht="15" customHeight="1" x14ac:dyDescent="0.45">
      <c r="A25" s="1" t="s">
        <v>369</v>
      </c>
      <c r="B25" s="182"/>
      <c r="C25" s="108"/>
      <c r="D25" s="109">
        <v>14085781.560000001</v>
      </c>
      <c r="E25" s="108"/>
      <c r="F25" s="88">
        <v>0</v>
      </c>
      <c r="G25" s="108"/>
      <c r="H25" s="109">
        <v>0</v>
      </c>
      <c r="I25" s="108"/>
      <c r="J25" s="108"/>
      <c r="K25" s="108"/>
      <c r="L25" s="88">
        <f>SUM(D25,F25,H25)</f>
        <v>14085781.560000001</v>
      </c>
      <c r="M25" s="14"/>
      <c r="N25" s="188"/>
      <c r="O25" s="188"/>
    </row>
    <row r="26" spans="1:15" ht="31.5" customHeight="1" x14ac:dyDescent="0.55000000000000004">
      <c r="A26" s="3" t="s">
        <v>300</v>
      </c>
      <c r="B26" s="5"/>
      <c r="C26" s="110">
        <f>SUM(C24:C25)</f>
        <v>0</v>
      </c>
      <c r="D26" s="84">
        <f>D23+D25</f>
        <v>14721489.960000001</v>
      </c>
      <c r="E26" s="110">
        <f>SUM(E24:E25)</f>
        <v>0</v>
      </c>
      <c r="F26" s="84">
        <f>F23+F25</f>
        <v>384876.98</v>
      </c>
      <c r="G26" s="110">
        <f>SUM(G24:G25)</f>
        <v>0</v>
      </c>
      <c r="H26" s="84">
        <f>H23+H25</f>
        <v>7911365.1800000006</v>
      </c>
      <c r="I26" s="37">
        <v>0</v>
      </c>
      <c r="J26" s="25">
        <v>0</v>
      </c>
      <c r="K26" s="110">
        <f>SUM(C26,E26,G26)</f>
        <v>0</v>
      </c>
      <c r="L26" s="84">
        <f>L23+L25</f>
        <v>23017732.120000001</v>
      </c>
      <c r="M26" s="14"/>
      <c r="N26" s="131"/>
      <c r="O26" s="131"/>
    </row>
    <row r="28" spans="1:15" x14ac:dyDescent="0.45">
      <c r="A28" s="211" t="s">
        <v>619</v>
      </c>
    </row>
    <row r="29" spans="1:15" x14ac:dyDescent="0.45">
      <c r="A29" s="212" t="s">
        <v>620</v>
      </c>
    </row>
  </sheetData>
  <mergeCells count="18">
    <mergeCell ref="A10:B10"/>
    <mergeCell ref="C10:E10"/>
    <mergeCell ref="A7:B7"/>
    <mergeCell ref="C7:E7"/>
    <mergeCell ref="A8:B8"/>
    <mergeCell ref="C8:E8"/>
    <mergeCell ref="A9:B9"/>
    <mergeCell ref="C9:E9"/>
    <mergeCell ref="A11:B11"/>
    <mergeCell ref="C11:E11"/>
    <mergeCell ref="C12:D12"/>
    <mergeCell ref="E12:F12"/>
    <mergeCell ref="O13:O14"/>
    <mergeCell ref="N12:O12"/>
    <mergeCell ref="G12:H12"/>
    <mergeCell ref="I12:J12"/>
    <mergeCell ref="K12:L12"/>
    <mergeCell ref="N13:N14"/>
  </mergeCells>
  <pageMargins left="0.7" right="0.7" top="0.75" bottom="0.75" header="0.3" footer="0.3"/>
  <pageSetup scale="65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CBB85-6474-4B46-B60D-7F1FCE67502C}">
  <sheetPr>
    <pageSetUpPr fitToPage="1"/>
  </sheetPr>
  <dimension ref="A6:Q41"/>
  <sheetViews>
    <sheetView topLeftCell="A2" zoomScale="90" zoomScaleNormal="90" workbookViewId="0">
      <selection activeCell="H8" sqref="H8"/>
    </sheetView>
  </sheetViews>
  <sheetFormatPr defaultColWidth="9.1328125" defaultRowHeight="14.25" x14ac:dyDescent="0.45"/>
  <cols>
    <col min="1" max="1" width="41.86328125" style="13" bestFit="1" customWidth="1"/>
    <col min="2" max="2" width="9.1328125" style="13"/>
    <col min="3" max="3" width="7.73046875" style="13" customWidth="1"/>
    <col min="4" max="4" width="18.1328125" style="89" customWidth="1"/>
    <col min="5" max="5" width="6.59765625" style="13" customWidth="1"/>
    <col min="6" max="6" width="14.73046875" style="63" customWidth="1"/>
    <col min="7" max="7" width="7.3984375" style="13" customWidth="1"/>
    <col min="8" max="8" width="17.265625" style="89" customWidth="1"/>
    <col min="9" max="9" width="9.1328125" style="13" hidden="1" customWidth="1"/>
    <col min="10" max="10" width="3.3984375" style="13" hidden="1" customWidth="1"/>
    <col min="11" max="11" width="6.1328125" style="13" customWidth="1"/>
    <col min="12" max="12" width="17.265625" style="63" customWidth="1"/>
    <col min="13" max="13" width="1.59765625" style="13" customWidth="1"/>
    <col min="14" max="14" width="29.1328125" style="13" customWidth="1"/>
    <col min="15" max="16384" width="9.1328125" style="13"/>
  </cols>
  <sheetData>
    <row r="6" spans="1:14" ht="34.5" customHeight="1" x14ac:dyDescent="0.45"/>
    <row r="7" spans="1:14" ht="19.899999999999999" customHeight="1" x14ac:dyDescent="0.45">
      <c r="A7" s="197" t="s">
        <v>25</v>
      </c>
      <c r="B7" s="197"/>
      <c r="C7" s="207" t="s">
        <v>34</v>
      </c>
      <c r="D7" s="207"/>
      <c r="E7" s="207"/>
    </row>
    <row r="8" spans="1:14" ht="18.399999999999999" customHeight="1" x14ac:dyDescent="0.45">
      <c r="A8" s="197" t="s">
        <v>292</v>
      </c>
      <c r="B8" s="197"/>
      <c r="C8" s="207" t="s">
        <v>155</v>
      </c>
      <c r="D8" s="207"/>
      <c r="E8" s="207"/>
    </row>
    <row r="9" spans="1:14" ht="19.899999999999999" customHeight="1" x14ac:dyDescent="0.45">
      <c r="A9" s="197" t="s">
        <v>23</v>
      </c>
      <c r="B9" s="197"/>
      <c r="C9" s="208"/>
      <c r="D9" s="207"/>
      <c r="E9" s="207"/>
    </row>
    <row r="10" spans="1:14" ht="18" customHeight="1" x14ac:dyDescent="0.45">
      <c r="A10" s="197" t="s">
        <v>24</v>
      </c>
      <c r="B10" s="197"/>
      <c r="C10" s="207"/>
      <c r="D10" s="207"/>
      <c r="E10" s="207"/>
    </row>
    <row r="11" spans="1:14" ht="18.75" customHeight="1" x14ac:dyDescent="0.45">
      <c r="A11" s="197" t="s">
        <v>35</v>
      </c>
      <c r="B11" s="197"/>
      <c r="C11" s="198" t="s">
        <v>158</v>
      </c>
      <c r="D11" s="198"/>
      <c r="E11" s="198"/>
    </row>
    <row r="12" spans="1:14" ht="33.75" customHeight="1" x14ac:dyDescent="0.55000000000000004">
      <c r="A12" s="4" t="s">
        <v>0</v>
      </c>
      <c r="B12" s="6"/>
      <c r="C12" s="199" t="s">
        <v>28</v>
      </c>
      <c r="D12" s="200"/>
      <c r="E12" s="199" t="s">
        <v>29</v>
      </c>
      <c r="F12" s="200"/>
      <c r="G12" s="205" t="s">
        <v>30</v>
      </c>
      <c r="H12" s="206"/>
      <c r="I12" s="205"/>
      <c r="J12" s="206"/>
      <c r="K12" s="205" t="s">
        <v>2</v>
      </c>
      <c r="L12" s="206"/>
      <c r="M12" s="14"/>
      <c r="N12" s="28" t="s">
        <v>38</v>
      </c>
    </row>
    <row r="13" spans="1:14" ht="21" customHeight="1" x14ac:dyDescent="0.55000000000000004">
      <c r="A13" s="39"/>
      <c r="B13" s="15"/>
      <c r="C13" s="16"/>
      <c r="D13" s="90"/>
      <c r="E13" s="17"/>
      <c r="F13" s="79"/>
      <c r="G13" s="17"/>
      <c r="H13" s="90"/>
      <c r="I13" s="17"/>
      <c r="J13" s="17"/>
      <c r="K13" s="17"/>
      <c r="L13" s="79"/>
      <c r="M13" s="29"/>
      <c r="N13" s="11"/>
    </row>
    <row r="14" spans="1:14" ht="21" customHeight="1" x14ac:dyDescent="0.55000000000000004">
      <c r="A14" s="40"/>
      <c r="B14" s="15"/>
      <c r="C14" s="18"/>
      <c r="D14" s="91"/>
      <c r="E14" s="19"/>
      <c r="F14" s="80"/>
      <c r="G14" s="19"/>
      <c r="H14" s="91"/>
      <c r="I14" s="19"/>
      <c r="J14" s="19"/>
      <c r="K14" s="19"/>
      <c r="L14" s="80"/>
      <c r="M14" s="30"/>
      <c r="N14" s="31"/>
    </row>
    <row r="15" spans="1:14" ht="26.25" customHeight="1" x14ac:dyDescent="0.45">
      <c r="A15" s="41"/>
      <c r="B15" s="5"/>
      <c r="C15" s="20"/>
      <c r="D15" s="97"/>
      <c r="E15" s="9"/>
      <c r="F15" s="96"/>
      <c r="G15" s="9"/>
      <c r="I15" s="9"/>
      <c r="K15" s="9"/>
      <c r="M15" s="21"/>
      <c r="N15" s="209" t="s">
        <v>37</v>
      </c>
    </row>
    <row r="16" spans="1:14" ht="31.5" customHeight="1" x14ac:dyDescent="0.5">
      <c r="A16" s="42"/>
      <c r="B16" s="5"/>
      <c r="C16" s="7"/>
      <c r="D16" s="81" t="s">
        <v>3</v>
      </c>
      <c r="E16" s="10"/>
      <c r="F16" s="81" t="s">
        <v>3</v>
      </c>
      <c r="G16" s="10"/>
      <c r="H16" s="81" t="s">
        <v>3</v>
      </c>
      <c r="I16" s="10"/>
      <c r="J16" s="8" t="s">
        <v>3</v>
      </c>
      <c r="K16" s="10"/>
      <c r="L16" s="81" t="s">
        <v>3</v>
      </c>
      <c r="M16" s="14"/>
      <c r="N16" s="210"/>
    </row>
    <row r="17" spans="1:17" ht="15" customHeight="1" x14ac:dyDescent="0.45">
      <c r="A17" s="4" t="s">
        <v>9</v>
      </c>
      <c r="B17" s="5"/>
      <c r="C17" s="12" t="s">
        <v>1</v>
      </c>
      <c r="D17" s="85"/>
      <c r="E17" s="12" t="s">
        <v>1</v>
      </c>
      <c r="F17" s="85"/>
      <c r="G17" s="12" t="s">
        <v>1</v>
      </c>
      <c r="H17" s="82"/>
      <c r="I17" s="12" t="s">
        <v>1</v>
      </c>
      <c r="J17" s="2"/>
      <c r="K17" s="12" t="s">
        <v>1</v>
      </c>
      <c r="L17" s="85"/>
      <c r="M17" s="14"/>
      <c r="N17" s="64"/>
    </row>
    <row r="18" spans="1:17" ht="15" customHeight="1" x14ac:dyDescent="0.45">
      <c r="A18" s="24" t="s">
        <v>4</v>
      </c>
      <c r="B18" s="5"/>
      <c r="C18" s="22">
        <v>1</v>
      </c>
      <c r="D18" s="113">
        <v>538</v>
      </c>
      <c r="E18" s="23">
        <v>0</v>
      </c>
      <c r="F18" s="84">
        <v>0</v>
      </c>
      <c r="G18" s="23">
        <v>1</v>
      </c>
      <c r="H18" s="113">
        <v>324</v>
      </c>
      <c r="I18" s="23"/>
      <c r="J18" s="25"/>
      <c r="K18" s="23">
        <f>SUM(C18+E18+G18)</f>
        <v>2</v>
      </c>
      <c r="L18" s="84">
        <f>SUM(D18+F18+H18)</f>
        <v>862</v>
      </c>
      <c r="M18" s="14"/>
      <c r="N18" s="36">
        <f>L18/L41</f>
        <v>1.3047781080272416E-3</v>
      </c>
      <c r="Q18" s="26"/>
    </row>
    <row r="19" spans="1:17" ht="15" customHeight="1" x14ac:dyDescent="0.45">
      <c r="A19" s="1" t="s">
        <v>31</v>
      </c>
      <c r="B19" s="5"/>
      <c r="C19" s="22">
        <v>0</v>
      </c>
      <c r="D19" s="92">
        <v>0</v>
      </c>
      <c r="E19" s="23">
        <v>0</v>
      </c>
      <c r="F19" s="84">
        <v>0</v>
      </c>
      <c r="G19" s="23">
        <v>0</v>
      </c>
      <c r="H19" s="92">
        <v>0</v>
      </c>
      <c r="I19" s="23"/>
      <c r="J19" s="25"/>
      <c r="K19" s="23">
        <f t="shared" ref="K19:L24" si="0">SUM(C19+E19+G19)</f>
        <v>0</v>
      </c>
      <c r="L19" s="84">
        <f t="shared" si="0"/>
        <v>0</v>
      </c>
      <c r="M19" s="14"/>
      <c r="N19" s="36">
        <f>L19/L41</f>
        <v>0</v>
      </c>
    </row>
    <row r="20" spans="1:17" ht="15" customHeight="1" x14ac:dyDescent="0.45">
      <c r="A20" s="1" t="s">
        <v>5</v>
      </c>
      <c r="B20" s="5"/>
      <c r="C20" s="22">
        <v>1</v>
      </c>
      <c r="D20" s="113">
        <v>2928</v>
      </c>
      <c r="E20" s="23">
        <v>0</v>
      </c>
      <c r="F20" s="84">
        <v>0</v>
      </c>
      <c r="G20" s="23">
        <v>4</v>
      </c>
      <c r="H20" s="113">
        <v>70357.95</v>
      </c>
      <c r="I20" s="23"/>
      <c r="J20" s="25"/>
      <c r="K20" s="23">
        <f t="shared" si="0"/>
        <v>5</v>
      </c>
      <c r="L20" s="84">
        <f t="shared" si="0"/>
        <v>73285.95</v>
      </c>
      <c r="M20" s="14"/>
      <c r="N20" s="36">
        <f>L20/L41</f>
        <v>0.11093028211830513</v>
      </c>
    </row>
    <row r="21" spans="1:17" ht="15" customHeight="1" x14ac:dyDescent="0.45">
      <c r="A21" s="1" t="s">
        <v>6</v>
      </c>
      <c r="B21" s="5"/>
      <c r="C21" s="22">
        <v>0</v>
      </c>
      <c r="D21" s="92">
        <v>0</v>
      </c>
      <c r="E21" s="23">
        <v>0</v>
      </c>
      <c r="F21" s="84">
        <v>0</v>
      </c>
      <c r="G21" s="23">
        <v>6</v>
      </c>
      <c r="H21" s="113">
        <v>87208.53</v>
      </c>
      <c r="I21" s="23"/>
      <c r="J21" s="25"/>
      <c r="K21" s="23">
        <f t="shared" si="0"/>
        <v>6</v>
      </c>
      <c r="L21" s="84">
        <f t="shared" si="0"/>
        <v>87208.53</v>
      </c>
      <c r="M21" s="14"/>
      <c r="N21" s="36">
        <f>L21/L41</f>
        <v>0.13200438605247905</v>
      </c>
    </row>
    <row r="22" spans="1:17" ht="15" customHeight="1" x14ac:dyDescent="0.45">
      <c r="A22" s="1" t="s">
        <v>7</v>
      </c>
      <c r="B22" s="5"/>
      <c r="C22" s="22">
        <v>0</v>
      </c>
      <c r="D22" s="92">
        <v>0</v>
      </c>
      <c r="E22" s="23">
        <v>0</v>
      </c>
      <c r="F22" s="84">
        <v>0</v>
      </c>
      <c r="G22" s="23">
        <v>1</v>
      </c>
      <c r="H22" s="113">
        <v>4476</v>
      </c>
      <c r="I22" s="23"/>
      <c r="J22" s="25"/>
      <c r="K22" s="23">
        <f t="shared" si="0"/>
        <v>1</v>
      </c>
      <c r="L22" s="84">
        <f t="shared" si="0"/>
        <v>4476</v>
      </c>
      <c r="M22" s="14"/>
      <c r="N22" s="36">
        <f>L22/L41</f>
        <v>6.7751587140718493E-3</v>
      </c>
    </row>
    <row r="23" spans="1:17" ht="15" customHeight="1" x14ac:dyDescent="0.45">
      <c r="A23" s="1" t="s">
        <v>33</v>
      </c>
      <c r="B23" s="5"/>
      <c r="C23" s="22">
        <v>0</v>
      </c>
      <c r="D23" s="92">
        <v>0</v>
      </c>
      <c r="E23" s="23">
        <v>0</v>
      </c>
      <c r="F23" s="84">
        <v>0</v>
      </c>
      <c r="G23" s="23">
        <v>8</v>
      </c>
      <c r="H23" s="92">
        <v>79223.839999999997</v>
      </c>
      <c r="I23" s="23"/>
      <c r="J23" s="25"/>
      <c r="K23" s="23">
        <f t="shared" si="0"/>
        <v>8</v>
      </c>
      <c r="L23" s="84">
        <f t="shared" si="0"/>
        <v>79223.839999999997</v>
      </c>
      <c r="M23" s="14"/>
      <c r="N23" s="36">
        <f>L23/L41</f>
        <v>0.11991825065644189</v>
      </c>
    </row>
    <row r="24" spans="1:17" ht="15" customHeight="1" x14ac:dyDescent="0.45">
      <c r="A24" s="1" t="s">
        <v>32</v>
      </c>
      <c r="B24" s="5"/>
      <c r="C24" s="22">
        <v>0</v>
      </c>
      <c r="D24" s="92">
        <v>0</v>
      </c>
      <c r="E24" s="23">
        <v>0</v>
      </c>
      <c r="F24" s="84">
        <v>0</v>
      </c>
      <c r="G24" s="23">
        <v>1</v>
      </c>
      <c r="H24" s="113">
        <v>19791.48</v>
      </c>
      <c r="I24" s="23"/>
      <c r="J24" s="25"/>
      <c r="K24" s="23">
        <f t="shared" si="0"/>
        <v>1</v>
      </c>
      <c r="L24" s="84">
        <f t="shared" si="0"/>
        <v>19791.48</v>
      </c>
      <c r="M24" s="14"/>
      <c r="N24" s="36">
        <f>L24/L41</f>
        <v>2.9957644813757532E-2</v>
      </c>
    </row>
    <row r="25" spans="1:17" ht="31.5" customHeight="1" x14ac:dyDescent="0.45">
      <c r="A25" s="3" t="s">
        <v>8</v>
      </c>
      <c r="B25" s="5"/>
      <c r="C25" s="47">
        <f t="shared" ref="C25:H25" si="1">SUM(C18:C24)</f>
        <v>2</v>
      </c>
      <c r="D25" s="92">
        <f t="shared" si="1"/>
        <v>3466</v>
      </c>
      <c r="E25" s="47">
        <v>0</v>
      </c>
      <c r="F25" s="84">
        <v>0</v>
      </c>
      <c r="G25" s="47">
        <f t="shared" si="1"/>
        <v>21</v>
      </c>
      <c r="H25" s="92">
        <f t="shared" si="1"/>
        <v>261381.8</v>
      </c>
      <c r="I25" s="37">
        <f t="shared" ref="I25:J25" si="2">SUM(I18:I22)</f>
        <v>0</v>
      </c>
      <c r="J25" s="25">
        <f t="shared" si="2"/>
        <v>0</v>
      </c>
      <c r="K25" s="47">
        <f>SUM(K18:K24)</f>
        <v>23</v>
      </c>
      <c r="L25" s="84">
        <f>SUM(L18:L24)</f>
        <v>264847.8</v>
      </c>
      <c r="M25" s="27"/>
      <c r="N25" s="67"/>
    </row>
    <row r="26" spans="1:17" ht="31.5" customHeight="1" x14ac:dyDescent="0.45">
      <c r="A26" s="4" t="s">
        <v>44</v>
      </c>
      <c r="B26" s="5"/>
      <c r="C26" s="12" t="s">
        <v>1</v>
      </c>
      <c r="D26" s="85"/>
      <c r="E26" s="12" t="s">
        <v>1</v>
      </c>
      <c r="F26" s="85"/>
      <c r="G26" s="12" t="s">
        <v>1</v>
      </c>
      <c r="H26" s="85"/>
      <c r="I26" s="12" t="s">
        <v>1</v>
      </c>
      <c r="J26" s="2"/>
      <c r="K26" s="12" t="s">
        <v>1</v>
      </c>
      <c r="L26" s="85"/>
      <c r="M26" s="27"/>
      <c r="N26" s="67"/>
    </row>
    <row r="27" spans="1:17" ht="31.5" customHeight="1" x14ac:dyDescent="0.45">
      <c r="A27" s="24" t="s">
        <v>4</v>
      </c>
      <c r="B27" s="5"/>
      <c r="C27" s="22">
        <v>0</v>
      </c>
      <c r="D27" s="92">
        <v>0</v>
      </c>
      <c r="E27" s="23">
        <v>0</v>
      </c>
      <c r="F27" s="84">
        <v>0</v>
      </c>
      <c r="G27" s="23">
        <v>0</v>
      </c>
      <c r="H27" s="113">
        <v>0</v>
      </c>
      <c r="I27" s="23"/>
      <c r="J27" s="25"/>
      <c r="K27" s="23">
        <f>SUM(C27+E27+G27)</f>
        <v>0</v>
      </c>
      <c r="L27" s="84">
        <f>SUM(D27+F27+H27)</f>
        <v>0</v>
      </c>
      <c r="M27" s="14"/>
      <c r="N27" s="36">
        <f>L27/L41</f>
        <v>0</v>
      </c>
    </row>
    <row r="28" spans="1:17" ht="31.5" customHeight="1" x14ac:dyDescent="0.45">
      <c r="A28" s="1" t="s">
        <v>31</v>
      </c>
      <c r="B28" s="5"/>
      <c r="C28" s="22">
        <v>0</v>
      </c>
      <c r="D28" s="92">
        <v>0</v>
      </c>
      <c r="E28" s="23">
        <v>0</v>
      </c>
      <c r="F28" s="84">
        <v>0</v>
      </c>
      <c r="G28" s="23">
        <v>0</v>
      </c>
      <c r="H28" s="92">
        <v>0</v>
      </c>
      <c r="I28" s="23"/>
      <c r="J28" s="25"/>
      <c r="K28" s="23">
        <f t="shared" ref="K28:L30" si="3">SUM(C28+E28+G28)</f>
        <v>0</v>
      </c>
      <c r="L28" s="84">
        <f t="shared" si="3"/>
        <v>0</v>
      </c>
      <c r="M28" s="14"/>
      <c r="N28" s="36">
        <f>L28/L41</f>
        <v>0</v>
      </c>
    </row>
    <row r="29" spans="1:17" ht="31.5" customHeight="1" x14ac:dyDescent="0.45">
      <c r="A29" s="1" t="s">
        <v>5</v>
      </c>
      <c r="B29" s="5"/>
      <c r="C29" s="22">
        <v>1</v>
      </c>
      <c r="D29" s="113">
        <v>1578</v>
      </c>
      <c r="E29" s="23">
        <v>0</v>
      </c>
      <c r="F29" s="84">
        <v>0</v>
      </c>
      <c r="G29" s="23">
        <v>0</v>
      </c>
      <c r="H29" s="92">
        <v>0</v>
      </c>
      <c r="I29" s="23"/>
      <c r="J29" s="25"/>
      <c r="K29" s="23">
        <f t="shared" si="3"/>
        <v>1</v>
      </c>
      <c r="L29" s="84">
        <f t="shared" si="3"/>
        <v>1578</v>
      </c>
      <c r="M29" s="14"/>
      <c r="N29" s="36">
        <f>L29/L41</f>
        <v>2.3885613160869925E-3</v>
      </c>
    </row>
    <row r="30" spans="1:17" ht="31.5" customHeight="1" x14ac:dyDescent="0.45">
      <c r="A30" s="1" t="s">
        <v>6</v>
      </c>
      <c r="B30" s="5"/>
      <c r="C30" s="22">
        <v>1</v>
      </c>
      <c r="D30" s="113">
        <v>28025</v>
      </c>
      <c r="E30" s="23">
        <v>1</v>
      </c>
      <c r="F30" s="113">
        <v>0</v>
      </c>
      <c r="G30" s="23">
        <v>4</v>
      </c>
      <c r="H30" s="113">
        <v>73616.929999999993</v>
      </c>
      <c r="I30" s="23"/>
      <c r="J30" s="25"/>
      <c r="K30" s="23">
        <f t="shared" si="3"/>
        <v>6</v>
      </c>
      <c r="L30" s="84">
        <f t="shared" si="3"/>
        <v>101641.93</v>
      </c>
      <c r="M30" s="14"/>
      <c r="N30" s="36">
        <f>L30/L41</f>
        <v>0.15385169967707346</v>
      </c>
    </row>
    <row r="31" spans="1:17" ht="15.75" customHeight="1" x14ac:dyDescent="0.45">
      <c r="A31" s="3" t="s">
        <v>45</v>
      </c>
      <c r="B31" s="5"/>
      <c r="C31" s="47">
        <f>SUM(C26:C30)</f>
        <v>2</v>
      </c>
      <c r="D31" s="92">
        <f>SUM(D27:D30)</f>
        <v>29603</v>
      </c>
      <c r="E31" s="47">
        <v>1</v>
      </c>
      <c r="F31" s="84">
        <f>SUM(F26:F30)</f>
        <v>0</v>
      </c>
      <c r="G31" s="47">
        <f>SUM(G27:G30)</f>
        <v>4</v>
      </c>
      <c r="H31" s="92">
        <f>SUM(H27:H30)</f>
        <v>73616.929999999993</v>
      </c>
      <c r="I31" s="37">
        <f>SUM(I26:I30)</f>
        <v>0</v>
      </c>
      <c r="J31" s="25">
        <f>SUM(J26:J30)</f>
        <v>0</v>
      </c>
      <c r="K31" s="47">
        <f>SUM(K26:K30)</f>
        <v>7</v>
      </c>
      <c r="L31" s="84">
        <f>SUM(L26:L30)</f>
        <v>103219.93</v>
      </c>
      <c r="M31" s="27"/>
      <c r="N31" s="67"/>
    </row>
    <row r="32" spans="1:17" s="26" customFormat="1" ht="15.75" customHeight="1" x14ac:dyDescent="0.45">
      <c r="A32" s="33"/>
      <c r="B32" s="55"/>
      <c r="C32" s="61"/>
      <c r="D32" s="93"/>
      <c r="E32" s="61"/>
      <c r="F32" s="86"/>
      <c r="G32" s="61"/>
      <c r="H32" s="93"/>
      <c r="I32" s="62"/>
      <c r="J32" s="34"/>
      <c r="K32" s="61"/>
      <c r="L32" s="86"/>
      <c r="M32" s="66"/>
      <c r="N32" s="67"/>
    </row>
    <row r="33" spans="1:14" ht="15" customHeight="1" x14ac:dyDescent="0.45">
      <c r="A33" s="3" t="s">
        <v>46</v>
      </c>
      <c r="B33" s="5"/>
      <c r="C33" s="47">
        <f>SUM(C25,C31)</f>
        <v>4</v>
      </c>
      <c r="D33" s="92">
        <f>SUM(D31,D25)</f>
        <v>33069</v>
      </c>
      <c r="E33" s="47">
        <v>1</v>
      </c>
      <c r="F33" s="84">
        <f>SUM(F27:F30)</f>
        <v>0</v>
      </c>
      <c r="G33" s="47">
        <f>SUM(G25,G31)</f>
        <v>25</v>
      </c>
      <c r="H33" s="92">
        <f>SUM(H31,H25)</f>
        <v>334998.73</v>
      </c>
      <c r="I33" s="37">
        <f>SUM(I27:I30)</f>
        <v>0</v>
      </c>
      <c r="J33" s="25">
        <f>SUM(J27:J30)</f>
        <v>0</v>
      </c>
      <c r="K33" s="47">
        <f>SUM(K25,K31)</f>
        <v>30</v>
      </c>
      <c r="L33" s="84">
        <f>SUM(L25,L31)</f>
        <v>368067.73</v>
      </c>
      <c r="M33" s="27"/>
      <c r="N33" s="68"/>
    </row>
    <row r="34" spans="1:14" s="26" customFormat="1" ht="15" customHeight="1" x14ac:dyDescent="0.45">
      <c r="A34" s="33"/>
      <c r="B34" s="55"/>
      <c r="C34" s="56"/>
      <c r="D34" s="94"/>
      <c r="E34" s="56"/>
      <c r="F34" s="87"/>
      <c r="G34" s="56"/>
      <c r="H34" s="94"/>
      <c r="I34" s="58"/>
      <c r="J34" s="57"/>
      <c r="K34" s="56"/>
      <c r="L34" s="87"/>
      <c r="M34" s="35"/>
      <c r="N34" s="68"/>
    </row>
    <row r="35" spans="1:14" ht="15" customHeight="1" x14ac:dyDescent="0.45">
      <c r="A35" s="4" t="s">
        <v>18</v>
      </c>
      <c r="B35" s="5"/>
      <c r="C35" s="12" t="s">
        <v>1</v>
      </c>
      <c r="D35" s="85"/>
      <c r="E35" s="12" t="s">
        <v>1</v>
      </c>
      <c r="F35" s="85"/>
      <c r="G35" s="12" t="s">
        <v>1</v>
      </c>
      <c r="H35" s="85"/>
      <c r="I35" s="12" t="s">
        <v>1</v>
      </c>
      <c r="J35" s="2"/>
      <c r="K35" s="12" t="s">
        <v>1</v>
      </c>
      <c r="L35" s="85"/>
      <c r="M35" s="14"/>
      <c r="N35" s="68"/>
    </row>
    <row r="36" spans="1:14" ht="15.75" customHeight="1" x14ac:dyDescent="0.5">
      <c r="A36" s="1" t="s">
        <v>10</v>
      </c>
      <c r="B36" s="5"/>
      <c r="C36" s="22"/>
      <c r="D36" s="92"/>
      <c r="E36" s="23"/>
      <c r="F36" s="84"/>
      <c r="G36" s="23">
        <v>0</v>
      </c>
      <c r="H36" s="113">
        <v>0</v>
      </c>
      <c r="I36" s="23"/>
      <c r="J36" s="25"/>
      <c r="K36" s="23"/>
      <c r="L36" s="84">
        <v>0</v>
      </c>
      <c r="M36" s="27"/>
      <c r="N36" s="69">
        <v>0</v>
      </c>
    </row>
    <row r="37" spans="1:14" ht="15" customHeight="1" x14ac:dyDescent="0.5">
      <c r="A37" s="1" t="s">
        <v>20</v>
      </c>
      <c r="B37" s="5"/>
      <c r="C37" s="22"/>
      <c r="D37" s="92"/>
      <c r="E37" s="23"/>
      <c r="F37" s="84"/>
      <c r="G37" s="23">
        <v>0</v>
      </c>
      <c r="H37" s="92"/>
      <c r="I37" s="23"/>
      <c r="J37" s="25"/>
      <c r="K37" s="23"/>
      <c r="L37" s="84">
        <f>SUM(D37+F37+H37+J37)</f>
        <v>0</v>
      </c>
      <c r="M37" s="27"/>
      <c r="N37" s="69">
        <v>0</v>
      </c>
    </row>
    <row r="38" spans="1:14" ht="15" customHeight="1" x14ac:dyDescent="0.5">
      <c r="A38" s="1" t="s">
        <v>47</v>
      </c>
      <c r="B38" s="5"/>
      <c r="C38" s="22"/>
      <c r="D38" s="92"/>
      <c r="E38" s="23"/>
      <c r="F38" s="84"/>
      <c r="G38" s="23">
        <v>1</v>
      </c>
      <c r="H38" s="113">
        <v>292581</v>
      </c>
      <c r="I38" s="23"/>
      <c r="J38" s="25"/>
      <c r="K38" s="23"/>
      <c r="L38" s="84">
        <f>SUM(D38,F38,H38)</f>
        <v>292581</v>
      </c>
      <c r="M38" s="27"/>
      <c r="N38" s="69">
        <f>L38/L41</f>
        <v>0.44286923854375687</v>
      </c>
    </row>
    <row r="39" spans="1:14" ht="15.75" customHeight="1" x14ac:dyDescent="0.5">
      <c r="A39" s="1" t="s">
        <v>11</v>
      </c>
      <c r="B39" s="5"/>
      <c r="C39" s="22"/>
      <c r="D39" s="92"/>
      <c r="E39" s="23"/>
      <c r="F39" s="84"/>
      <c r="G39" s="23">
        <v>0</v>
      </c>
      <c r="H39" s="92"/>
      <c r="I39" s="23"/>
      <c r="J39" s="25"/>
      <c r="K39" s="23"/>
      <c r="L39" s="84">
        <f>SUM(D39+F39+H39+J39)</f>
        <v>0</v>
      </c>
      <c r="M39" s="27"/>
      <c r="N39" s="69">
        <v>0</v>
      </c>
    </row>
    <row r="40" spans="1:14" ht="31.5" customHeight="1" x14ac:dyDescent="0.45">
      <c r="A40" s="3" t="s">
        <v>19</v>
      </c>
      <c r="B40" s="5"/>
      <c r="C40" s="37">
        <f>SUM(C36:C39)</f>
        <v>0</v>
      </c>
      <c r="D40" s="92">
        <v>0</v>
      </c>
      <c r="E40" s="37">
        <f>SUM(E36:E39)</f>
        <v>0</v>
      </c>
      <c r="F40" s="84">
        <v>0</v>
      </c>
      <c r="G40" s="54">
        <f>SUM(G36:G39)</f>
        <v>1</v>
      </c>
      <c r="H40" s="95">
        <f>SUM(H36:H39)</f>
        <v>292581</v>
      </c>
      <c r="I40" s="37">
        <f>SUM(I31:I39)</f>
        <v>0</v>
      </c>
      <c r="J40" s="25">
        <f>SUM(J31:J39)</f>
        <v>0</v>
      </c>
      <c r="K40" s="53">
        <f>SUM(C40,E40,G40)</f>
        <v>1</v>
      </c>
      <c r="L40" s="84">
        <f>SUM(L36:L39)</f>
        <v>292581</v>
      </c>
      <c r="M40" s="14"/>
    </row>
    <row r="41" spans="1:14" ht="31.5" customHeight="1" x14ac:dyDescent="0.45">
      <c r="A41" s="32" t="s">
        <v>36</v>
      </c>
      <c r="B41" s="5"/>
      <c r="C41" s="65">
        <f>SUM(C33,C40)</f>
        <v>4</v>
      </c>
      <c r="D41" s="92">
        <f>SUM(D25,D31,D40)</f>
        <v>33069</v>
      </c>
      <c r="E41" s="65">
        <f>SUM(E33,E40)</f>
        <v>1</v>
      </c>
      <c r="F41" s="84">
        <f>SUM(F25,F31,F40)</f>
        <v>0</v>
      </c>
      <c r="G41" s="60">
        <f>SUM(G33,G40)</f>
        <v>26</v>
      </c>
      <c r="H41" s="92">
        <f>SUM(H33,H40)</f>
        <v>627579.73</v>
      </c>
      <c r="I41" s="38">
        <f>SUM(I25+I40)</f>
        <v>0</v>
      </c>
      <c r="J41" s="25">
        <f>SUM(J25+J40)</f>
        <v>0</v>
      </c>
      <c r="K41" s="65">
        <f>SUM(K33,K40)</f>
        <v>31</v>
      </c>
      <c r="L41" s="84">
        <f>SUM(L33,L40)</f>
        <v>660648.73</v>
      </c>
      <c r="M41" s="14"/>
      <c r="N41" s="59">
        <f>SUM(N18:N40)</f>
        <v>1</v>
      </c>
    </row>
  </sheetData>
  <mergeCells count="16"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  <mergeCell ref="A7:B7"/>
    <mergeCell ref="C7:E7"/>
    <mergeCell ref="A8:B8"/>
    <mergeCell ref="C8:E8"/>
    <mergeCell ref="A9:B9"/>
    <mergeCell ref="C9:E9"/>
  </mergeCells>
  <pageMargins left="0.7" right="0.7" top="0.75" bottom="0.75" header="0.3" footer="0.3"/>
  <pageSetup scale="65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BBEC5-4BDC-4951-A2F2-70A5B21AC31A}">
  <sheetPr>
    <pageSetUpPr fitToPage="1"/>
  </sheetPr>
  <dimension ref="A6:Q41"/>
  <sheetViews>
    <sheetView topLeftCell="A2" zoomScale="90" zoomScaleNormal="90" workbookViewId="0">
      <selection activeCell="H8" sqref="H8"/>
    </sheetView>
  </sheetViews>
  <sheetFormatPr defaultColWidth="9.1328125" defaultRowHeight="14.25" x14ac:dyDescent="0.45"/>
  <cols>
    <col min="1" max="1" width="41.86328125" style="13" bestFit="1" customWidth="1"/>
    <col min="2" max="2" width="9.1328125" style="13"/>
    <col min="3" max="3" width="7.73046875" style="13" customWidth="1"/>
    <col min="4" max="4" width="18.1328125" style="63" customWidth="1"/>
    <col min="5" max="5" width="6.59765625" style="13" customWidth="1"/>
    <col min="6" max="6" width="14.73046875" style="63" customWidth="1"/>
    <col min="7" max="7" width="7.3984375" style="13" customWidth="1"/>
    <col min="8" max="8" width="17.265625" style="63" customWidth="1"/>
    <col min="9" max="9" width="9.1328125" style="13" hidden="1" customWidth="1"/>
    <col min="10" max="10" width="3.3984375" style="13" hidden="1" customWidth="1"/>
    <col min="11" max="11" width="6.1328125" style="13" customWidth="1"/>
    <col min="12" max="12" width="17.265625" style="63" customWidth="1"/>
    <col min="13" max="13" width="1.59765625" style="13" customWidth="1"/>
    <col min="14" max="14" width="29.1328125" style="13" customWidth="1"/>
    <col min="15" max="16384" width="9.1328125" style="13"/>
  </cols>
  <sheetData>
    <row r="6" spans="1:14" ht="34.5" customHeight="1" x14ac:dyDescent="0.45"/>
    <row r="7" spans="1:14" ht="19.899999999999999" customHeight="1" x14ac:dyDescent="0.45">
      <c r="A7" s="197" t="s">
        <v>25</v>
      </c>
      <c r="B7" s="197"/>
      <c r="C7" s="207" t="s">
        <v>34</v>
      </c>
      <c r="D7" s="207"/>
      <c r="E7" s="207"/>
    </row>
    <row r="8" spans="1:14" ht="18.399999999999999" customHeight="1" x14ac:dyDescent="0.45">
      <c r="A8" s="197" t="s">
        <v>292</v>
      </c>
      <c r="B8" s="197"/>
      <c r="C8" s="207" t="s">
        <v>155</v>
      </c>
      <c r="D8" s="207"/>
      <c r="E8" s="207"/>
    </row>
    <row r="9" spans="1:14" ht="19.899999999999999" customHeight="1" x14ac:dyDescent="0.45">
      <c r="A9" s="197" t="s">
        <v>23</v>
      </c>
      <c r="B9" s="197"/>
      <c r="C9" s="208"/>
      <c r="D9" s="207"/>
      <c r="E9" s="207"/>
    </row>
    <row r="10" spans="1:14" ht="18" customHeight="1" x14ac:dyDescent="0.45">
      <c r="A10" s="197" t="s">
        <v>24</v>
      </c>
      <c r="B10" s="197"/>
      <c r="C10" s="207"/>
      <c r="D10" s="207"/>
      <c r="E10" s="207"/>
    </row>
    <row r="11" spans="1:14" ht="18.75" customHeight="1" x14ac:dyDescent="0.45">
      <c r="A11" s="197" t="s">
        <v>35</v>
      </c>
      <c r="B11" s="197"/>
      <c r="C11" s="198" t="s">
        <v>157</v>
      </c>
      <c r="D11" s="198"/>
      <c r="E11" s="198"/>
    </row>
    <row r="12" spans="1:14" ht="33.75" customHeight="1" x14ac:dyDescent="0.55000000000000004">
      <c r="A12" s="4" t="s">
        <v>0</v>
      </c>
      <c r="B12" s="6"/>
      <c r="C12" s="199" t="s">
        <v>28</v>
      </c>
      <c r="D12" s="200"/>
      <c r="E12" s="199" t="s">
        <v>29</v>
      </c>
      <c r="F12" s="200"/>
      <c r="G12" s="205" t="s">
        <v>30</v>
      </c>
      <c r="H12" s="206"/>
      <c r="I12" s="205"/>
      <c r="J12" s="206"/>
      <c r="K12" s="205" t="s">
        <v>2</v>
      </c>
      <c r="L12" s="206"/>
      <c r="M12" s="14"/>
      <c r="N12" s="28" t="s">
        <v>38</v>
      </c>
    </row>
    <row r="13" spans="1:14" ht="21" customHeight="1" x14ac:dyDescent="0.55000000000000004">
      <c r="A13" s="39"/>
      <c r="B13" s="15"/>
      <c r="C13" s="16"/>
      <c r="D13" s="79"/>
      <c r="E13" s="17"/>
      <c r="F13" s="79"/>
      <c r="G13" s="17"/>
      <c r="H13" s="79"/>
      <c r="I13" s="17"/>
      <c r="J13" s="17"/>
      <c r="K13" s="17"/>
      <c r="L13" s="79"/>
      <c r="M13" s="29"/>
      <c r="N13" s="11"/>
    </row>
    <row r="14" spans="1:14" ht="21" customHeight="1" x14ac:dyDescent="0.55000000000000004">
      <c r="A14" s="40"/>
      <c r="B14" s="15"/>
      <c r="C14" s="18"/>
      <c r="D14" s="80"/>
      <c r="E14" s="19"/>
      <c r="F14" s="80"/>
      <c r="G14" s="19"/>
      <c r="H14" s="80"/>
      <c r="I14" s="19"/>
      <c r="J14" s="19"/>
      <c r="K14" s="19"/>
      <c r="L14" s="80"/>
      <c r="M14" s="30"/>
      <c r="N14" s="31"/>
    </row>
    <row r="15" spans="1:14" ht="26.25" customHeight="1" x14ac:dyDescent="0.45">
      <c r="A15" s="41"/>
      <c r="B15" s="5"/>
      <c r="C15" s="20"/>
      <c r="D15" s="96"/>
      <c r="E15" s="9"/>
      <c r="F15" s="96"/>
      <c r="G15" s="9"/>
      <c r="I15" s="9"/>
      <c r="K15" s="9"/>
      <c r="M15" s="21"/>
      <c r="N15" s="209" t="s">
        <v>37</v>
      </c>
    </row>
    <row r="16" spans="1:14" ht="31.5" customHeight="1" x14ac:dyDescent="0.5">
      <c r="A16" s="42"/>
      <c r="B16" s="5"/>
      <c r="C16" s="7"/>
      <c r="D16" s="81" t="s">
        <v>3</v>
      </c>
      <c r="E16" s="10"/>
      <c r="F16" s="81" t="s">
        <v>3</v>
      </c>
      <c r="G16" s="10"/>
      <c r="H16" s="81" t="s">
        <v>3</v>
      </c>
      <c r="I16" s="10"/>
      <c r="J16" s="8" t="s">
        <v>3</v>
      </c>
      <c r="K16" s="10"/>
      <c r="L16" s="81" t="s">
        <v>3</v>
      </c>
      <c r="M16" s="14"/>
      <c r="N16" s="210"/>
    </row>
    <row r="17" spans="1:17" ht="15" customHeight="1" x14ac:dyDescent="0.45">
      <c r="A17" s="4" t="s">
        <v>9</v>
      </c>
      <c r="B17" s="5"/>
      <c r="C17" s="12" t="s">
        <v>1</v>
      </c>
      <c r="D17" s="85"/>
      <c r="E17" s="12" t="s">
        <v>1</v>
      </c>
      <c r="F17" s="85"/>
      <c r="G17" s="12" t="s">
        <v>1</v>
      </c>
      <c r="H17" s="82"/>
      <c r="I17" s="12" t="s">
        <v>1</v>
      </c>
      <c r="J17" s="2"/>
      <c r="K17" s="12" t="s">
        <v>1</v>
      </c>
      <c r="L17" s="85"/>
      <c r="M17" s="14"/>
      <c r="N17" s="64"/>
    </row>
    <row r="18" spans="1:17" ht="15" customHeight="1" x14ac:dyDescent="0.45">
      <c r="A18" s="24" t="s">
        <v>4</v>
      </c>
      <c r="B18" s="5"/>
      <c r="C18" s="22">
        <v>0</v>
      </c>
      <c r="D18" s="84">
        <v>0</v>
      </c>
      <c r="E18" s="23">
        <v>0</v>
      </c>
      <c r="F18" s="84">
        <v>0</v>
      </c>
      <c r="G18" s="23">
        <v>2</v>
      </c>
      <c r="H18" s="113">
        <v>587</v>
      </c>
      <c r="I18" s="23"/>
      <c r="J18" s="25"/>
      <c r="K18" s="23">
        <f>SUM(C18+E18+G18)</f>
        <v>2</v>
      </c>
      <c r="L18" s="84">
        <f>SUM(D18+F18+H18)</f>
        <v>587</v>
      </c>
      <c r="M18" s="14"/>
      <c r="N18" s="36">
        <f>L18/L41</f>
        <v>6.2495529759700537E-4</v>
      </c>
      <c r="Q18" s="26"/>
    </row>
    <row r="19" spans="1:17" ht="15" customHeight="1" x14ac:dyDescent="0.45">
      <c r="A19" s="1" t="s">
        <v>31</v>
      </c>
      <c r="B19" s="5"/>
      <c r="C19" s="22">
        <v>0</v>
      </c>
      <c r="D19" s="84">
        <v>0</v>
      </c>
      <c r="E19" s="23">
        <v>0</v>
      </c>
      <c r="F19" s="84">
        <v>0</v>
      </c>
      <c r="G19" s="23">
        <v>0</v>
      </c>
      <c r="H19" s="84">
        <v>0</v>
      </c>
      <c r="I19" s="23"/>
      <c r="J19" s="25"/>
      <c r="K19" s="23">
        <f t="shared" ref="K19:K24" si="0">SUM(C19+E19+G19)</f>
        <v>0</v>
      </c>
      <c r="L19" s="84">
        <f t="shared" ref="L19:L24" si="1">SUM(D19+F19+H19)</f>
        <v>0</v>
      </c>
      <c r="M19" s="14"/>
      <c r="N19" s="36">
        <f>L19/L41</f>
        <v>0</v>
      </c>
    </row>
    <row r="20" spans="1:17" ht="15" customHeight="1" x14ac:dyDescent="0.45">
      <c r="A20" s="1" t="s">
        <v>5</v>
      </c>
      <c r="B20" s="5"/>
      <c r="C20" s="22">
        <v>1</v>
      </c>
      <c r="D20" s="84">
        <v>53750</v>
      </c>
      <c r="E20" s="23">
        <v>0</v>
      </c>
      <c r="F20" s="84">
        <v>0</v>
      </c>
      <c r="G20" s="23">
        <v>5</v>
      </c>
      <c r="H20" s="113">
        <v>135794.23999999999</v>
      </c>
      <c r="I20" s="23"/>
      <c r="J20" s="25"/>
      <c r="K20" s="23">
        <f t="shared" si="0"/>
        <v>6</v>
      </c>
      <c r="L20" s="84">
        <f t="shared" si="1"/>
        <v>189544.24</v>
      </c>
      <c r="M20" s="14"/>
      <c r="N20" s="36">
        <f>L20/L41</f>
        <v>0.20180013103406849</v>
      </c>
    </row>
    <row r="21" spans="1:17" ht="15" customHeight="1" x14ac:dyDescent="0.45">
      <c r="A21" s="1" t="s">
        <v>6</v>
      </c>
      <c r="B21" s="5"/>
      <c r="C21" s="22">
        <v>0</v>
      </c>
      <c r="D21" s="84">
        <v>0</v>
      </c>
      <c r="E21" s="23">
        <v>0</v>
      </c>
      <c r="F21" s="84">
        <v>0</v>
      </c>
      <c r="G21" s="23">
        <v>3</v>
      </c>
      <c r="H21" s="113">
        <v>59841.09</v>
      </c>
      <c r="I21" s="23"/>
      <c r="J21" s="25"/>
      <c r="K21" s="23">
        <f t="shared" si="0"/>
        <v>3</v>
      </c>
      <c r="L21" s="84">
        <f t="shared" si="1"/>
        <v>59841.09</v>
      </c>
      <c r="M21" s="14"/>
      <c r="N21" s="36">
        <f>L21/L41</f>
        <v>6.3710402401157037E-2</v>
      </c>
    </row>
    <row r="22" spans="1:17" ht="15" customHeight="1" x14ac:dyDescent="0.45">
      <c r="A22" s="1" t="s">
        <v>7</v>
      </c>
      <c r="B22" s="5"/>
      <c r="C22" s="22">
        <v>0</v>
      </c>
      <c r="D22" s="84">
        <v>0</v>
      </c>
      <c r="E22" s="23">
        <v>0</v>
      </c>
      <c r="F22" s="84">
        <v>0</v>
      </c>
      <c r="G22" s="23">
        <v>2</v>
      </c>
      <c r="H22" s="113">
        <v>8407.4500000000007</v>
      </c>
      <c r="I22" s="23"/>
      <c r="J22" s="25"/>
      <c r="K22" s="23">
        <f t="shared" si="0"/>
        <v>2</v>
      </c>
      <c r="L22" s="84">
        <f t="shared" si="1"/>
        <v>8407.4500000000007</v>
      </c>
      <c r="M22" s="14"/>
      <c r="N22" s="36">
        <f>L22/L41</f>
        <v>8.9510739638533968E-3</v>
      </c>
    </row>
    <row r="23" spans="1:17" ht="15" customHeight="1" x14ac:dyDescent="0.45">
      <c r="A23" s="1" t="s">
        <v>33</v>
      </c>
      <c r="B23" s="5"/>
      <c r="C23" s="22">
        <v>0</v>
      </c>
      <c r="D23" s="84">
        <v>0</v>
      </c>
      <c r="E23" s="23">
        <v>0</v>
      </c>
      <c r="F23" s="84">
        <v>0</v>
      </c>
      <c r="G23" s="23">
        <v>7</v>
      </c>
      <c r="H23" s="84">
        <v>100111.33</v>
      </c>
      <c r="I23" s="23"/>
      <c r="J23" s="25"/>
      <c r="K23" s="23">
        <f t="shared" si="0"/>
        <v>7</v>
      </c>
      <c r="L23" s="84">
        <f t="shared" si="1"/>
        <v>100111.33</v>
      </c>
      <c r="M23" s="14"/>
      <c r="N23" s="36">
        <f>L23/L41</f>
        <v>0.10658450772228623</v>
      </c>
    </row>
    <row r="24" spans="1:17" ht="15" customHeight="1" x14ac:dyDescent="0.45">
      <c r="A24" s="1" t="s">
        <v>32</v>
      </c>
      <c r="B24" s="5"/>
      <c r="C24" s="22">
        <v>0</v>
      </c>
      <c r="D24" s="84">
        <v>0</v>
      </c>
      <c r="E24" s="23">
        <v>0</v>
      </c>
      <c r="F24" s="84">
        <v>0</v>
      </c>
      <c r="G24" s="23">
        <v>1</v>
      </c>
      <c r="H24" s="113">
        <v>230</v>
      </c>
      <c r="I24" s="23"/>
      <c r="J24" s="25"/>
      <c r="K24" s="23">
        <f t="shared" si="0"/>
        <v>1</v>
      </c>
      <c r="L24" s="84">
        <f t="shared" si="1"/>
        <v>230</v>
      </c>
      <c r="M24" s="14"/>
      <c r="N24" s="36">
        <f>L24/L41</f>
        <v>2.4487175203971253E-4</v>
      </c>
    </row>
    <row r="25" spans="1:17" ht="31.5" customHeight="1" x14ac:dyDescent="0.45">
      <c r="A25" s="3" t="s">
        <v>8</v>
      </c>
      <c r="B25" s="5"/>
      <c r="C25" s="47">
        <f t="shared" ref="C25:H25" si="2">SUM(C18:C24)</f>
        <v>1</v>
      </c>
      <c r="D25" s="84">
        <f t="shared" si="2"/>
        <v>53750</v>
      </c>
      <c r="E25" s="47">
        <v>0</v>
      </c>
      <c r="F25" s="84">
        <v>0</v>
      </c>
      <c r="G25" s="47">
        <f t="shared" si="2"/>
        <v>20</v>
      </c>
      <c r="H25" s="84">
        <f t="shared" si="2"/>
        <v>304971.11</v>
      </c>
      <c r="I25" s="37">
        <f t="shared" ref="I25:J25" si="3">SUM(I18:I22)</f>
        <v>0</v>
      </c>
      <c r="J25" s="25">
        <f t="shared" si="3"/>
        <v>0</v>
      </c>
      <c r="K25" s="47">
        <f>SUM(K18:K24)</f>
        <v>21</v>
      </c>
      <c r="L25" s="84">
        <f>SUM(L18:L24)</f>
        <v>358721.11</v>
      </c>
      <c r="M25" s="27"/>
      <c r="N25" s="67"/>
    </row>
    <row r="26" spans="1:17" ht="31.5" customHeight="1" x14ac:dyDescent="0.45">
      <c r="A26" s="4" t="s">
        <v>44</v>
      </c>
      <c r="B26" s="5"/>
      <c r="C26" s="12" t="s">
        <v>1</v>
      </c>
      <c r="D26" s="85"/>
      <c r="E26" s="12" t="s">
        <v>1</v>
      </c>
      <c r="F26" s="85"/>
      <c r="G26" s="12" t="s">
        <v>1</v>
      </c>
      <c r="H26" s="85"/>
      <c r="I26" s="12" t="s">
        <v>1</v>
      </c>
      <c r="J26" s="2"/>
      <c r="K26" s="12" t="s">
        <v>1</v>
      </c>
      <c r="L26" s="85"/>
      <c r="M26" s="27"/>
      <c r="N26" s="67"/>
    </row>
    <row r="27" spans="1:17" ht="31.5" customHeight="1" x14ac:dyDescent="0.45">
      <c r="A27" s="24" t="s">
        <v>4</v>
      </c>
      <c r="B27" s="5"/>
      <c r="C27" s="22">
        <v>0</v>
      </c>
      <c r="D27" s="84">
        <v>0</v>
      </c>
      <c r="E27" s="23">
        <v>1</v>
      </c>
      <c r="F27" s="84">
        <v>300</v>
      </c>
      <c r="G27" s="23">
        <v>2</v>
      </c>
      <c r="H27" s="113">
        <v>6708.45</v>
      </c>
      <c r="I27" s="23"/>
      <c r="J27" s="25"/>
      <c r="K27" s="23">
        <f>SUM(C27+E27+G27)</f>
        <v>3</v>
      </c>
      <c r="L27" s="84">
        <f>SUM(D27+F27+H27)</f>
        <v>7008.45</v>
      </c>
      <c r="M27" s="14"/>
      <c r="N27" s="36">
        <f>L27/L41</f>
        <v>7.461614915577057E-3</v>
      </c>
    </row>
    <row r="28" spans="1:17" ht="31.5" customHeight="1" x14ac:dyDescent="0.45">
      <c r="A28" s="1" t="s">
        <v>31</v>
      </c>
      <c r="B28" s="5"/>
      <c r="C28" s="22">
        <v>0</v>
      </c>
      <c r="D28" s="84">
        <v>0</v>
      </c>
      <c r="E28" s="23">
        <v>0</v>
      </c>
      <c r="F28" s="84">
        <v>0</v>
      </c>
      <c r="G28" s="23">
        <v>0</v>
      </c>
      <c r="H28" s="84">
        <v>0</v>
      </c>
      <c r="I28" s="23"/>
      <c r="J28" s="25"/>
      <c r="K28" s="23">
        <f t="shared" ref="K28:K30" si="4">SUM(C28+E28+G28)</f>
        <v>0</v>
      </c>
      <c r="L28" s="84">
        <f t="shared" ref="L28:L30" si="5">SUM(D28+F28+H28)</f>
        <v>0</v>
      </c>
      <c r="M28" s="14"/>
      <c r="N28" s="36">
        <f>L28/L41</f>
        <v>0</v>
      </c>
    </row>
    <row r="29" spans="1:17" ht="31.5" customHeight="1" x14ac:dyDescent="0.45">
      <c r="A29" s="1" t="s">
        <v>5</v>
      </c>
      <c r="B29" s="5"/>
      <c r="C29" s="22">
        <v>0</v>
      </c>
      <c r="D29" s="84">
        <v>0</v>
      </c>
      <c r="E29" s="23">
        <v>0</v>
      </c>
      <c r="F29" s="84">
        <v>0</v>
      </c>
      <c r="G29" s="23">
        <v>0</v>
      </c>
      <c r="H29" s="84">
        <v>0</v>
      </c>
      <c r="I29" s="23"/>
      <c r="J29" s="25"/>
      <c r="K29" s="23">
        <f t="shared" si="4"/>
        <v>0</v>
      </c>
      <c r="L29" s="84">
        <f t="shared" si="5"/>
        <v>0</v>
      </c>
      <c r="M29" s="14"/>
      <c r="N29" s="36">
        <f>L29/L41</f>
        <v>0</v>
      </c>
    </row>
    <row r="30" spans="1:17" ht="31.5" customHeight="1" x14ac:dyDescent="0.45">
      <c r="A30" s="1" t="s">
        <v>6</v>
      </c>
      <c r="B30" s="5"/>
      <c r="C30" s="22">
        <v>2</v>
      </c>
      <c r="D30" s="84">
        <v>15235</v>
      </c>
      <c r="E30" s="23">
        <v>1</v>
      </c>
      <c r="F30" s="113">
        <v>248.3</v>
      </c>
      <c r="G30" s="23">
        <v>5</v>
      </c>
      <c r="H30" s="113">
        <v>482848.57</v>
      </c>
      <c r="I30" s="23"/>
      <c r="J30" s="25"/>
      <c r="K30" s="23">
        <f t="shared" si="4"/>
        <v>8</v>
      </c>
      <c r="L30" s="84">
        <f t="shared" si="5"/>
        <v>498331.87</v>
      </c>
      <c r="M30" s="14"/>
      <c r="N30" s="36">
        <f>L30/L41</f>
        <v>0.53055390480054887</v>
      </c>
    </row>
    <row r="31" spans="1:17" ht="15.75" customHeight="1" x14ac:dyDescent="0.45">
      <c r="A31" s="3" t="s">
        <v>45</v>
      </c>
      <c r="B31" s="5"/>
      <c r="C31" s="47">
        <f>SUM(C26:C30)</f>
        <v>2</v>
      </c>
      <c r="D31" s="84">
        <f>SUM(D27:D30)</f>
        <v>15235</v>
      </c>
      <c r="E31" s="47">
        <v>1</v>
      </c>
      <c r="F31" s="84">
        <f>SUM(F26:F30)</f>
        <v>548.29999999999995</v>
      </c>
      <c r="G31" s="47">
        <f>SUM(G27:G30)</f>
        <v>7</v>
      </c>
      <c r="H31" s="84">
        <f>SUM(H27:H30)</f>
        <v>489557.02</v>
      </c>
      <c r="I31" s="37">
        <f>SUM(I26:I30)</f>
        <v>0</v>
      </c>
      <c r="J31" s="25">
        <f>SUM(J26:J30)</f>
        <v>0</v>
      </c>
      <c r="K31" s="47">
        <f>SUM(K26:K30)</f>
        <v>11</v>
      </c>
      <c r="L31" s="84">
        <f>SUM(L26:L30)</f>
        <v>505340.32</v>
      </c>
      <c r="M31" s="27"/>
      <c r="N31" s="67"/>
    </row>
    <row r="32" spans="1:17" s="26" customFormat="1" ht="15.75" customHeight="1" x14ac:dyDescent="0.45">
      <c r="A32" s="33"/>
      <c r="B32" s="55"/>
      <c r="C32" s="61"/>
      <c r="D32" s="86"/>
      <c r="E32" s="61"/>
      <c r="F32" s="86"/>
      <c r="G32" s="61"/>
      <c r="H32" s="86"/>
      <c r="I32" s="62"/>
      <c r="J32" s="34"/>
      <c r="K32" s="61"/>
      <c r="L32" s="86"/>
      <c r="M32" s="66"/>
      <c r="N32" s="67"/>
    </row>
    <row r="33" spans="1:14" ht="15" customHeight="1" x14ac:dyDescent="0.45">
      <c r="A33" s="3" t="s">
        <v>46</v>
      </c>
      <c r="B33" s="5"/>
      <c r="C33" s="47">
        <f>SUM(C25,C31)</f>
        <v>3</v>
      </c>
      <c r="D33" s="84">
        <f>SUM(D31,D25)</f>
        <v>68985</v>
      </c>
      <c r="E33" s="47">
        <v>1</v>
      </c>
      <c r="F33" s="84">
        <f>SUM(F27:F30)</f>
        <v>548.29999999999995</v>
      </c>
      <c r="G33" s="47">
        <f>SUM(G25,G31)</f>
        <v>27</v>
      </c>
      <c r="H33" s="84">
        <f>SUM(H31,H25)</f>
        <v>794528.13</v>
      </c>
      <c r="I33" s="37">
        <f>SUM(I27:I30)</f>
        <v>0</v>
      </c>
      <c r="J33" s="25">
        <f>SUM(J27:J30)</f>
        <v>0</v>
      </c>
      <c r="K33" s="47">
        <f>SUM(K25,K31)</f>
        <v>32</v>
      </c>
      <c r="L33" s="84">
        <f>SUM(L25,L31)</f>
        <v>864061.42999999993</v>
      </c>
      <c r="M33" s="27"/>
      <c r="N33" s="68"/>
    </row>
    <row r="34" spans="1:14" s="26" customFormat="1" ht="15" customHeight="1" x14ac:dyDescent="0.45">
      <c r="A34" s="33"/>
      <c r="B34" s="55"/>
      <c r="C34" s="56"/>
      <c r="D34" s="87"/>
      <c r="E34" s="56"/>
      <c r="F34" s="87"/>
      <c r="G34" s="56"/>
      <c r="H34" s="87"/>
      <c r="I34" s="58"/>
      <c r="J34" s="57"/>
      <c r="K34" s="56"/>
      <c r="L34" s="87"/>
      <c r="M34" s="35"/>
      <c r="N34" s="68"/>
    </row>
    <row r="35" spans="1:14" ht="15" customHeight="1" x14ac:dyDescent="0.45">
      <c r="A35" s="4" t="s">
        <v>18</v>
      </c>
      <c r="B35" s="5"/>
      <c r="C35" s="12" t="s">
        <v>1</v>
      </c>
      <c r="D35" s="85"/>
      <c r="E35" s="12" t="s">
        <v>1</v>
      </c>
      <c r="F35" s="85"/>
      <c r="G35" s="12" t="s">
        <v>1</v>
      </c>
      <c r="H35" s="85"/>
      <c r="I35" s="12" t="s">
        <v>1</v>
      </c>
      <c r="J35" s="2"/>
      <c r="K35" s="12" t="s">
        <v>1</v>
      </c>
      <c r="L35" s="85"/>
      <c r="M35" s="14"/>
      <c r="N35" s="68"/>
    </row>
    <row r="36" spans="1:14" ht="15.75" customHeight="1" x14ac:dyDescent="0.5">
      <c r="A36" s="1" t="s">
        <v>10</v>
      </c>
      <c r="B36" s="5"/>
      <c r="C36" s="22"/>
      <c r="D36" s="84"/>
      <c r="E36" s="23"/>
      <c r="F36" s="84"/>
      <c r="G36" s="23">
        <v>1</v>
      </c>
      <c r="H36" s="113">
        <v>75205.75</v>
      </c>
      <c r="I36" s="23"/>
      <c r="J36" s="25"/>
      <c r="K36" s="23">
        <v>1</v>
      </c>
      <c r="L36" s="84">
        <f>SUM(D36+F36+H36+J36)</f>
        <v>75205.75</v>
      </c>
      <c r="M36" s="27"/>
      <c r="N36" s="69">
        <f>L36/L41</f>
        <v>8.0068538112872206E-2</v>
      </c>
    </row>
    <row r="37" spans="1:14" ht="15" customHeight="1" x14ac:dyDescent="0.5">
      <c r="A37" s="1" t="s">
        <v>20</v>
      </c>
      <c r="B37" s="5"/>
      <c r="C37" s="22"/>
      <c r="D37" s="84"/>
      <c r="E37" s="23"/>
      <c r="F37" s="84"/>
      <c r="G37" s="23">
        <v>0</v>
      </c>
      <c r="H37" s="84"/>
      <c r="I37" s="23"/>
      <c r="J37" s="25"/>
      <c r="K37" s="23"/>
      <c r="L37" s="84">
        <f>SUM(D37+F37+H37+J37)</f>
        <v>0</v>
      </c>
      <c r="M37" s="27"/>
      <c r="N37" s="69">
        <v>0</v>
      </c>
    </row>
    <row r="38" spans="1:14" ht="15" customHeight="1" x14ac:dyDescent="0.5">
      <c r="A38" s="1" t="s">
        <v>47</v>
      </c>
      <c r="B38" s="5"/>
      <c r="C38" s="22"/>
      <c r="D38" s="84"/>
      <c r="E38" s="23"/>
      <c r="F38" s="84"/>
      <c r="G38" s="23">
        <v>0</v>
      </c>
      <c r="H38" s="84"/>
      <c r="I38" s="23"/>
      <c r="J38" s="25"/>
      <c r="K38" s="23"/>
      <c r="L38" s="84"/>
      <c r="M38" s="27"/>
      <c r="N38" s="69">
        <v>0</v>
      </c>
    </row>
    <row r="39" spans="1:14" ht="15.75" customHeight="1" x14ac:dyDescent="0.5">
      <c r="A39" s="1" t="s">
        <v>11</v>
      </c>
      <c r="B39" s="5"/>
      <c r="C39" s="22"/>
      <c r="D39" s="84"/>
      <c r="E39" s="23"/>
      <c r="F39" s="84"/>
      <c r="G39" s="23">
        <v>0</v>
      </c>
      <c r="H39" s="84"/>
      <c r="I39" s="23"/>
      <c r="J39" s="25"/>
      <c r="K39" s="23"/>
      <c r="L39" s="84">
        <f>SUM(D39+F39+H39+J39)</f>
        <v>0</v>
      </c>
      <c r="M39" s="27"/>
      <c r="N39" s="69">
        <v>0</v>
      </c>
    </row>
    <row r="40" spans="1:14" ht="31.5" customHeight="1" x14ac:dyDescent="0.45">
      <c r="A40" s="3" t="s">
        <v>19</v>
      </c>
      <c r="B40" s="5"/>
      <c r="C40" s="37">
        <f>SUM(C36:C39)</f>
        <v>0</v>
      </c>
      <c r="D40" s="84">
        <v>0</v>
      </c>
      <c r="E40" s="37">
        <f>SUM(E36:E39)</f>
        <v>0</v>
      </c>
      <c r="F40" s="84">
        <v>0</v>
      </c>
      <c r="G40" s="54">
        <f>SUM(G36:G39)</f>
        <v>1</v>
      </c>
      <c r="H40" s="88">
        <f>SUM(H36:H39)</f>
        <v>75205.75</v>
      </c>
      <c r="I40" s="37">
        <f>SUM(I31:I39)</f>
        <v>0</v>
      </c>
      <c r="J40" s="25">
        <f>SUM(J31:J39)</f>
        <v>0</v>
      </c>
      <c r="K40" s="53">
        <f>SUM(C40,E40,G40)</f>
        <v>1</v>
      </c>
      <c r="L40" s="84">
        <f>SUM(L36:L39)</f>
        <v>75205.75</v>
      </c>
      <c r="M40" s="27"/>
      <c r="N40" s="68"/>
    </row>
    <row r="41" spans="1:14" ht="31.5" customHeight="1" x14ac:dyDescent="0.45">
      <c r="A41" s="32" t="s">
        <v>36</v>
      </c>
      <c r="B41" s="5"/>
      <c r="C41" s="65">
        <f>SUM(C33,C40)</f>
        <v>3</v>
      </c>
      <c r="D41" s="84">
        <f>SUM(D25,D31,D40)</f>
        <v>68985</v>
      </c>
      <c r="E41" s="65">
        <f>SUM(E33,E40)</f>
        <v>1</v>
      </c>
      <c r="F41" s="84">
        <f>SUM(F25,F31,F40)</f>
        <v>548.29999999999995</v>
      </c>
      <c r="G41" s="60">
        <f>SUM(G33,G40)</f>
        <v>28</v>
      </c>
      <c r="H41" s="84">
        <f>SUM(H33,H40)</f>
        <v>869733.88</v>
      </c>
      <c r="I41" s="38">
        <f>SUM(I25+I40)</f>
        <v>0</v>
      </c>
      <c r="J41" s="25">
        <f>SUM(J25+J40)</f>
        <v>0</v>
      </c>
      <c r="K41" s="65">
        <f>SUM(K33,K40)</f>
        <v>33</v>
      </c>
      <c r="L41" s="84">
        <f>SUM(L33,L40)</f>
        <v>939267.17999999993</v>
      </c>
      <c r="M41" s="14"/>
      <c r="N41" s="59">
        <f>SUM(N18:N24,N27:N30,N36:N39)</f>
        <v>1</v>
      </c>
    </row>
  </sheetData>
  <mergeCells count="16">
    <mergeCell ref="A7:B7"/>
    <mergeCell ref="C7:E7"/>
    <mergeCell ref="A8:B8"/>
    <mergeCell ref="C8:E8"/>
    <mergeCell ref="A9:B9"/>
    <mergeCell ref="C9:E9"/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</mergeCells>
  <pageMargins left="0.7" right="0.7" top="0.75" bottom="0.75" header="0.3" footer="0.3"/>
  <pageSetup scale="65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0EFFD-4C1E-4733-8564-FC97ECBF24E2}">
  <dimension ref="A1"/>
  <sheetViews>
    <sheetView topLeftCell="A11" workbookViewId="0">
      <selection activeCell="H8" sqref="H8"/>
    </sheetView>
  </sheetViews>
  <sheetFormatPr defaultRowHeight="14.25" x14ac:dyDescent="0.4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07F6B-7544-4CF2-9FE2-63C61E7B4C22}">
  <sheetPr>
    <pageSetUpPr fitToPage="1"/>
  </sheetPr>
  <dimension ref="A6:N35"/>
  <sheetViews>
    <sheetView zoomScale="90" zoomScaleNormal="90" workbookViewId="0">
      <selection activeCell="Q25" sqref="Q25"/>
    </sheetView>
  </sheetViews>
  <sheetFormatPr defaultColWidth="9.1328125" defaultRowHeight="14.25" x14ac:dyDescent="0.45"/>
  <cols>
    <col min="1" max="1" width="41.86328125" bestFit="1" customWidth="1"/>
    <col min="3" max="3" width="10.86328125" customWidth="1"/>
    <col min="4" max="4" width="18.1328125" style="63" customWidth="1"/>
    <col min="5" max="5" width="8.73046875" customWidth="1"/>
    <col min="6" max="6" width="14.73046875" style="63" customWidth="1"/>
    <col min="7" max="7" width="9.86328125" customWidth="1"/>
    <col min="8" max="8" width="17.265625" style="63" customWidth="1"/>
    <col min="9" max="9" width="5.1328125" hidden="1" customWidth="1"/>
    <col min="10" max="10" width="9.86328125" hidden="1" customWidth="1"/>
    <col min="11" max="11" width="6.1328125" customWidth="1"/>
    <col min="12" max="12" width="17.265625" style="63" customWidth="1"/>
    <col min="13" max="13" width="1.59765625" customWidth="1"/>
    <col min="14" max="14" width="29.1328125" customWidth="1"/>
  </cols>
  <sheetData>
    <row r="6" spans="1:14" ht="34.5" customHeight="1" x14ac:dyDescent="0.45"/>
    <row r="7" spans="1:14" ht="19.899999999999999" customHeight="1" x14ac:dyDescent="0.45">
      <c r="A7" s="197" t="s">
        <v>25</v>
      </c>
      <c r="B7" s="197"/>
      <c r="C7" s="207" t="s">
        <v>34</v>
      </c>
      <c r="D7" s="207"/>
      <c r="E7" s="207"/>
    </row>
    <row r="8" spans="1:14" ht="18.399999999999999" customHeight="1" x14ac:dyDescent="0.45">
      <c r="A8" s="197" t="s">
        <v>292</v>
      </c>
      <c r="B8" s="197"/>
      <c r="C8" s="207" t="s">
        <v>155</v>
      </c>
      <c r="D8" s="207"/>
      <c r="E8" s="207"/>
    </row>
    <row r="9" spans="1:14" ht="19.899999999999999" customHeight="1" x14ac:dyDescent="0.45">
      <c r="A9" s="197" t="s">
        <v>23</v>
      </c>
      <c r="B9" s="197"/>
      <c r="C9" s="208"/>
      <c r="D9" s="207"/>
      <c r="E9" s="207"/>
    </row>
    <row r="10" spans="1:14" ht="18" customHeight="1" x14ac:dyDescent="0.45">
      <c r="A10" s="197" t="s">
        <v>24</v>
      </c>
      <c r="B10" s="197"/>
      <c r="C10" s="207"/>
      <c r="D10" s="207"/>
      <c r="E10" s="207"/>
    </row>
    <row r="11" spans="1:14" ht="18.75" customHeight="1" x14ac:dyDescent="0.45">
      <c r="A11" s="197" t="s">
        <v>35</v>
      </c>
      <c r="B11" s="197"/>
      <c r="C11" s="198" t="s">
        <v>293</v>
      </c>
      <c r="D11" s="198"/>
      <c r="E11" s="198"/>
    </row>
    <row r="12" spans="1:14" ht="33.75" customHeight="1" x14ac:dyDescent="0.55000000000000004">
      <c r="A12" s="4" t="s">
        <v>0</v>
      </c>
      <c r="B12" s="6"/>
      <c r="C12" s="199" t="s">
        <v>28</v>
      </c>
      <c r="D12" s="200"/>
      <c r="E12" s="199" t="s">
        <v>29</v>
      </c>
      <c r="F12" s="200"/>
      <c r="G12" s="205" t="s">
        <v>30</v>
      </c>
      <c r="H12" s="206"/>
      <c r="I12" s="205"/>
      <c r="J12" s="206"/>
      <c r="K12" s="205" t="s">
        <v>2</v>
      </c>
      <c r="L12" s="206"/>
      <c r="M12" s="149"/>
      <c r="N12" s="131" t="s">
        <v>156</v>
      </c>
    </row>
    <row r="13" spans="1:14" ht="21" customHeight="1" x14ac:dyDescent="0.55000000000000004">
      <c r="A13" s="150"/>
      <c r="B13" s="151"/>
      <c r="C13" s="152"/>
      <c r="D13" s="79"/>
      <c r="E13" s="153"/>
      <c r="F13" s="79"/>
      <c r="G13" s="153"/>
      <c r="H13" s="79"/>
      <c r="I13" s="153"/>
      <c r="J13" s="153"/>
      <c r="K13" s="153"/>
      <c r="L13" s="79"/>
      <c r="M13" s="154"/>
      <c r="N13" s="132"/>
    </row>
    <row r="14" spans="1:14" ht="21" customHeight="1" x14ac:dyDescent="0.55000000000000004">
      <c r="A14" s="155"/>
      <c r="B14" s="151"/>
      <c r="C14" s="156"/>
      <c r="D14" s="80"/>
      <c r="E14" s="157"/>
      <c r="F14" s="80"/>
      <c r="G14" s="157"/>
      <c r="H14" s="80"/>
      <c r="I14" s="157"/>
      <c r="J14" s="157"/>
      <c r="K14" s="157"/>
      <c r="L14" s="80"/>
      <c r="M14" s="158"/>
      <c r="N14" s="133"/>
    </row>
    <row r="15" spans="1:14" ht="26.25" customHeight="1" x14ac:dyDescent="0.45">
      <c r="A15" s="159"/>
      <c r="B15" s="160"/>
      <c r="C15" s="161"/>
      <c r="D15" s="96"/>
      <c r="E15" s="162"/>
      <c r="F15" s="96"/>
      <c r="G15" s="162"/>
      <c r="I15" s="162"/>
      <c r="K15" s="162"/>
      <c r="M15" s="163"/>
      <c r="N15" s="203" t="s">
        <v>37</v>
      </c>
    </row>
    <row r="16" spans="1:14" ht="31.5" customHeight="1" x14ac:dyDescent="0.5">
      <c r="A16" s="164"/>
      <c r="B16" s="160"/>
      <c r="C16" s="7"/>
      <c r="D16" s="81" t="s">
        <v>3</v>
      </c>
      <c r="E16" s="10"/>
      <c r="F16" s="81" t="s">
        <v>3</v>
      </c>
      <c r="G16" s="10"/>
      <c r="H16" s="81" t="s">
        <v>3</v>
      </c>
      <c r="I16" s="10"/>
      <c r="J16" s="8" t="s">
        <v>3</v>
      </c>
      <c r="K16" s="10"/>
      <c r="L16" s="81" t="s">
        <v>3</v>
      </c>
      <c r="M16" s="149"/>
      <c r="N16" s="204"/>
    </row>
    <row r="17" spans="1:14" ht="15" customHeight="1" x14ac:dyDescent="0.45">
      <c r="A17" s="4" t="s">
        <v>9</v>
      </c>
      <c r="B17" s="160"/>
      <c r="C17" s="12" t="s">
        <v>1</v>
      </c>
      <c r="D17" s="85"/>
      <c r="E17" s="12" t="s">
        <v>1</v>
      </c>
      <c r="F17" s="85"/>
      <c r="G17" s="12" t="s">
        <v>1</v>
      </c>
      <c r="H17" s="165"/>
      <c r="I17" s="12" t="s">
        <v>1</v>
      </c>
      <c r="J17" s="2"/>
      <c r="K17" s="12" t="s">
        <v>1</v>
      </c>
      <c r="L17" s="85"/>
      <c r="M17" s="149"/>
      <c r="N17" s="166"/>
    </row>
    <row r="18" spans="1:14" ht="15" customHeight="1" x14ac:dyDescent="0.45">
      <c r="A18" s="24" t="s">
        <v>4</v>
      </c>
      <c r="B18" s="160"/>
      <c r="C18" s="167">
        <v>0</v>
      </c>
      <c r="D18" s="88">
        <v>0</v>
      </c>
      <c r="E18" s="167">
        <v>0</v>
      </c>
      <c r="F18" s="88">
        <f>SUM('[1]Jun Summary Report '!F18, '[1]May Summary Report '!F18, '[1]Apr Summary Report'!F18, '[1]Mar Summary Report'!F18, '[1]Feb Summary Report '!F18, '[1]Jan Summary Report'!F18, '[1]Dec Summary Report'!F18, '[1]Nov Summary Report  '!F18,'[1]Oct Summary Report '!F18,'[1]Sept Summary Report'!F18,'[1]Aug Summary Report '!F18,'[1]July Summary Report'!F18)</f>
        <v>0</v>
      </c>
      <c r="G18" s="167">
        <v>17</v>
      </c>
      <c r="H18" s="168">
        <f>SUM('[1]Jun Summary Report '!H18, '[1]May Summary Report '!H18, '[1]Apr Summary Report'!H18, '[1]Mar Summary Report'!H18, '[1]Feb Summary Report '!H18, '[1]Jan Summary Report'!H18, '[1]Dec Summary Report'!H18, '[1]Nov Summary Report  '!H18,'[1]Oct Summary Report '!H18,'[1]Sept Summary Report'!H18,'[1]Aug Summary Report '!H18,'[1]July Summary Report'!H18)</f>
        <v>27279.410000000003</v>
      </c>
      <c r="I18" s="167">
        <f>SUM('[1]Jun Summary Report '!I18, '[1]May Summary Report '!I18, '[1]Apr Summary Report'!I18, '[1]Mar Summary Report'!I18, '[1]Feb Summary Report '!I18, '[1]Jan Summary Report'!I18, '[1]Dec Summary Report'!I18, '[1]Nov Summary Report  '!I18,'[1]Oct Summary Report '!I18,'[1]Sept Summary Report'!I18,'[1]Aug Summary Report '!I18,'[1]July Summary Report'!I18)</f>
        <v>0</v>
      </c>
      <c r="J18" s="167">
        <f>SUM('[1]Jun Summary Report '!J18, '[1]May Summary Report '!J18, '[1]Apr Summary Report'!J18, '[1]Mar Summary Report'!J18, '[1]Feb Summary Report '!J18, '[1]Jan Summary Report'!J18, '[1]Dec Summary Report'!J18, '[1]Nov Summary Report  '!J18,'[1]Oct Summary Report '!J18,'[1]Sept Summary Report'!J18,'[1]Aug Summary Report '!J18,'[1]July Summary Report'!J18)</f>
        <v>0</v>
      </c>
      <c r="K18" s="167">
        <v>17</v>
      </c>
      <c r="L18" s="88">
        <f>SUM(D18,F18,H18)</f>
        <v>27279.410000000003</v>
      </c>
      <c r="M18" s="149"/>
      <c r="N18" s="134">
        <f>L18/L35</f>
        <v>8.999732671147188E-3</v>
      </c>
    </row>
    <row r="19" spans="1:14" ht="15" customHeight="1" x14ac:dyDescent="0.45">
      <c r="A19" s="1" t="s">
        <v>31</v>
      </c>
      <c r="B19" s="160"/>
      <c r="C19" s="167"/>
      <c r="D19" s="88">
        <v>0</v>
      </c>
      <c r="E19" s="167"/>
      <c r="F19" s="88">
        <v>0</v>
      </c>
      <c r="G19" s="167">
        <v>105</v>
      </c>
      <c r="H19" s="168">
        <f>SUM('[1]Jun Summary Report '!H19, '[1]May Summary Report '!H19, '[1]Apr Summary Report'!H19, '[1]Mar Summary Report'!H19, '[1]Feb Summary Report '!H19, '[1]Jan Summary Report'!H19, '[1]Dec Summary Report'!H19, '[1]Nov Summary Report  '!H19,'[1]Oct Summary Report '!H19,'[1]Sept Summary Report'!H19,'[1]Aug Summary Report '!H19,'[1]July Summary Report'!H19)</f>
        <v>192738.27999999997</v>
      </c>
      <c r="I19" s="167">
        <f>SUM('[1]Jun Summary Report '!I19, '[1]May Summary Report '!I19, '[1]Apr Summary Report'!I19, '[1]Mar Summary Report'!I19, '[1]Feb Summary Report '!I19, '[1]Jan Summary Report'!I19, '[1]Dec Summary Report'!I19, '[1]Nov Summary Report  '!I19,'[1]Oct Summary Report '!I19,'[1]Sept Summary Report'!I19,'[1]Aug Summary Report '!I19,'[1]July Summary Report'!I19)</f>
        <v>0</v>
      </c>
      <c r="J19" s="167">
        <f>SUM('[1]Jun Summary Report '!J19, '[1]May Summary Report '!J19, '[1]Apr Summary Report'!J19, '[1]Mar Summary Report'!J19, '[1]Feb Summary Report '!J19, '[1]Jan Summary Report'!J19, '[1]Dec Summary Report'!J19, '[1]Nov Summary Report  '!J19,'[1]Oct Summary Report '!J19,'[1]Sept Summary Report'!J19,'[1]Aug Summary Report '!J19,'[1]July Summary Report'!J19)</f>
        <v>0</v>
      </c>
      <c r="K19" s="167">
        <f>G19</f>
        <v>105</v>
      </c>
      <c r="L19" s="88">
        <f>SUM(D19,F19,H19)</f>
        <v>192738.27999999997</v>
      </c>
      <c r="M19" s="149"/>
      <c r="N19" s="134">
        <f>L19/L35</f>
        <v>6.3586162438876576E-2</v>
      </c>
    </row>
    <row r="20" spans="1:14" ht="15" customHeight="1" x14ac:dyDescent="0.45">
      <c r="A20" s="1" t="s">
        <v>5</v>
      </c>
      <c r="B20" s="160"/>
      <c r="C20" s="167"/>
      <c r="D20" s="88">
        <v>0</v>
      </c>
      <c r="E20" s="167"/>
      <c r="F20" s="88">
        <f>SUM('[1]Jun Summary Report '!F20, '[1]May Summary Report '!F20, '[1]Apr Summary Report'!F20, '[1]Mar Summary Report'!F20, '[1]Feb Summary Report '!F20, '[1]Jan Summary Report'!F20, '[1]Dec Summary Report'!F20, '[1]Nov Summary Report  '!F20,'[1]Oct Summary Report '!F20,'[1]Sept Summary Report'!F20,'[1]Aug Summary Report '!F20,'[1]July Summary Report'!F20)</f>
        <v>0</v>
      </c>
      <c r="G20" s="167">
        <v>27</v>
      </c>
      <c r="H20" s="168">
        <f>SUM('[1]Jun Summary Report '!H20, '[1]May Summary Report '!H20, '[1]Apr Summary Report'!H20, '[1]Mar Summary Report'!H20, '[1]Feb Summary Report '!H20, '[1]Jan Summary Report'!H20, '[1]Dec Summary Report'!H20, '[1]Nov Summary Report  '!H20,'[1]Oct Summary Report '!H20,'[1]Sept Summary Report'!H20,'[1]Aug Summary Report '!H20,'[1]July Summary Report'!H20)</f>
        <v>209952.6</v>
      </c>
      <c r="I20" s="167">
        <f>SUM('[1]Jun Summary Report '!I20, '[1]May Summary Report '!I20, '[1]Apr Summary Report'!I20, '[1]Mar Summary Report'!I20, '[1]Feb Summary Report '!I20, '[1]Jan Summary Report'!I20, '[1]Dec Summary Report'!I20, '[1]Nov Summary Report  '!I20,'[1]Oct Summary Report '!I20,'[1]Sept Summary Report'!I20,'[1]Aug Summary Report '!I20,'[1]July Summary Report'!I20)</f>
        <v>0</v>
      </c>
      <c r="J20" s="167">
        <f>SUM('[1]Jun Summary Report '!J20, '[1]May Summary Report '!J20, '[1]Apr Summary Report'!J20, '[1]Mar Summary Report'!J20, '[1]Feb Summary Report '!J20, '[1]Jan Summary Report'!J20, '[1]Dec Summary Report'!J20, '[1]Nov Summary Report  '!J20,'[1]Oct Summary Report '!J20,'[1]Sept Summary Report'!J20,'[1]Aug Summary Report '!J20,'[1]July Summary Report'!J20)</f>
        <v>0</v>
      </c>
      <c r="K20" s="167">
        <f>G20</f>
        <v>27</v>
      </c>
      <c r="L20" s="88">
        <f t="shared" ref="L20:L23" si="0">SUM(D20,F20,H20)</f>
        <v>209952.6</v>
      </c>
      <c r="M20" s="149"/>
      <c r="N20" s="134">
        <f>L20/L35</f>
        <v>6.9265327718315645E-2</v>
      </c>
    </row>
    <row r="21" spans="1:14" ht="15" customHeight="1" x14ac:dyDescent="0.45">
      <c r="A21" s="1" t="s">
        <v>6</v>
      </c>
      <c r="B21" s="160"/>
      <c r="C21" s="167"/>
      <c r="D21" s="88">
        <v>0</v>
      </c>
      <c r="E21" s="167"/>
      <c r="F21" s="88">
        <f>SUM('[1]Jun Summary Report '!F21, '[1]May Summary Report '!F21, '[1]Apr Summary Report'!F21, '[1]Mar Summary Report'!F21, '[1]Feb Summary Report '!F21, '[1]Jan Summary Report'!F21, '[1]Dec Summary Report'!F21, '[1]Nov Summary Report  '!F21,'[1]Oct Summary Report '!F21,'[1]Sept Summary Report'!F21,'[1]Aug Summary Report '!F21,'[1]July Summary Report'!F21)</f>
        <v>0</v>
      </c>
      <c r="G21" s="167">
        <v>15</v>
      </c>
      <c r="H21" s="168">
        <f>SUM('[1]Jun Summary Report '!H21, '[1]May Summary Report '!H21, '[1]Apr Summary Report'!H21, '[1]Mar Summary Report'!H21, '[1]Feb Summary Report '!H21, '[1]Jan Summary Report'!H21, '[1]Dec Summary Report'!H21, '[1]Nov Summary Report  '!H21,'[1]Oct Summary Report '!H21,'[1]Sept Summary Report'!H21,'[1]Aug Summary Report '!H21,'[1]July Summary Report'!H21)</f>
        <v>248855.22</v>
      </c>
      <c r="I21" s="167">
        <f>SUM('[1]Jun Summary Report '!I21, '[1]May Summary Report '!I21, '[1]Apr Summary Report'!I21, '[1]Mar Summary Report'!I21, '[1]Feb Summary Report '!I21, '[1]Jan Summary Report'!I21, '[1]Dec Summary Report'!I21, '[1]Nov Summary Report  '!I21,'[1]Oct Summary Report '!I21,'[1]Sept Summary Report'!I21,'[1]Aug Summary Report '!I21,'[1]July Summary Report'!I21)</f>
        <v>0</v>
      </c>
      <c r="J21" s="167">
        <f>SUM('[1]Jun Summary Report '!J21, '[1]May Summary Report '!J21, '[1]Apr Summary Report'!J21, '[1]Mar Summary Report'!J21, '[1]Feb Summary Report '!J21, '[1]Jan Summary Report'!J21, '[1]Dec Summary Report'!J21, '[1]Nov Summary Report  '!J21,'[1]Oct Summary Report '!J21,'[1]Sept Summary Report'!J21,'[1]Aug Summary Report '!J21,'[1]July Summary Report'!J21)</f>
        <v>0</v>
      </c>
      <c r="K21" s="167">
        <f>G21</f>
        <v>15</v>
      </c>
      <c r="L21" s="88">
        <f t="shared" si="0"/>
        <v>248855.22</v>
      </c>
      <c r="M21" s="149"/>
      <c r="N21" s="134">
        <f>L21/L35</f>
        <v>8.2099666151853032E-2</v>
      </c>
    </row>
    <row r="22" spans="1:14" ht="15" customHeight="1" x14ac:dyDescent="0.45">
      <c r="A22" s="1" t="s">
        <v>7</v>
      </c>
      <c r="B22" s="160"/>
      <c r="C22" s="167"/>
      <c r="D22" s="88">
        <v>0</v>
      </c>
      <c r="E22" s="167"/>
      <c r="F22" s="88">
        <f>SUM('[1]Jun Summary Report '!F22, '[1]May Summary Report '!F22, '[1]Apr Summary Report'!F22, '[1]Mar Summary Report'!F22, '[1]Feb Summary Report '!F22, '[1]Jan Summary Report'!F22, '[1]Dec Summary Report'!F22, '[1]Nov Summary Report  '!F22,'[1]Oct Summary Report '!F22,'[1]Sept Summary Report'!F22,'[1]Aug Summary Report '!F22,'[1]July Summary Report'!F22)</f>
        <v>0</v>
      </c>
      <c r="G22" s="167">
        <v>69</v>
      </c>
      <c r="H22" s="168">
        <f>SUM('[1]Jun Summary Report '!H22, '[1]May Summary Report '!H22, '[1]Apr Summary Report'!H22, '[1]Mar Summary Report'!H22, '[1]Feb Summary Report '!H22, '[1]Jan Summary Report'!H22, '[1]Dec Summary Report'!H22, '[1]Nov Summary Report  '!H22,'[1]Oct Summary Report '!H22,'[1]Sept Summary Report'!H22,'[1]Aug Summary Report '!H22,'[1]July Summary Report'!H22)</f>
        <v>211833.16</v>
      </c>
      <c r="I22" s="167">
        <f>SUM('[1]Jun Summary Report '!I22, '[1]May Summary Report '!I22, '[1]Apr Summary Report'!I22, '[1]Mar Summary Report'!I22, '[1]Feb Summary Report '!I22, '[1]Jan Summary Report'!I22, '[1]Dec Summary Report'!I22, '[1]Nov Summary Report  '!I22,'[1]Oct Summary Report '!I22,'[1]Sept Summary Report'!I22,'[1]Aug Summary Report '!I22,'[1]July Summary Report'!I22)</f>
        <v>0</v>
      </c>
      <c r="J22" s="167">
        <f>SUM('[1]Jun Summary Report '!J22, '[1]May Summary Report '!J22, '[1]Apr Summary Report'!J22, '[1]Mar Summary Report'!J22, '[1]Feb Summary Report '!J22, '[1]Jan Summary Report'!J22, '[1]Dec Summary Report'!J22, '[1]Nov Summary Report  '!J22,'[1]Oct Summary Report '!J22,'[1]Sept Summary Report'!J22,'[1]Aug Summary Report '!J22,'[1]July Summary Report'!J22)</f>
        <v>0</v>
      </c>
      <c r="K22" s="167">
        <f>G22</f>
        <v>69</v>
      </c>
      <c r="L22" s="88">
        <f t="shared" si="0"/>
        <v>211833.16</v>
      </c>
      <c r="M22" s="149"/>
      <c r="N22" s="134">
        <f>L22/L35</f>
        <v>6.9885742062762699E-2</v>
      </c>
    </row>
    <row r="23" spans="1:14" ht="15" customHeight="1" x14ac:dyDescent="0.45">
      <c r="A23" s="1" t="s">
        <v>33</v>
      </c>
      <c r="B23" s="160"/>
      <c r="C23" s="167"/>
      <c r="D23" s="88">
        <v>0</v>
      </c>
      <c r="E23" s="167">
        <v>1</v>
      </c>
      <c r="F23" s="88">
        <f>SUM('[1]Jun Summary Report '!F23, '[1]May Summary Report '!F23, '[1]Apr Summary Report'!F23, '[1]Mar Summary Report'!F23, '[1]Feb Summary Report '!F23, '[1]Jan Summary Report'!F23, '[1]Dec Summary Report'!F23, '[1]Nov Summary Report  '!F23,'[1]Oct Summary Report '!F23,'[1]Sept Summary Report'!F23,'[1]Aug Summary Report '!F23,'[1]July Summary Report'!F23)</f>
        <v>99.42</v>
      </c>
      <c r="G23" s="167">
        <v>15</v>
      </c>
      <c r="H23" s="168">
        <f>SUM('[1]Jun Summary Report '!H23, '[1]May Summary Report '!H23, '[1]Apr Summary Report'!H23, '[1]Mar Summary Report'!H23, '[1]Feb Summary Report '!H23, '[1]Jan Summary Report'!H23, '[1]Dec Summary Report'!H23, '[1]Nov Summary Report  '!H23,'[1]Oct Summary Report '!H23,'[1]Sept Summary Report'!H23,'[1]Aug Summary Report '!H23,'[1]July Summary Report'!H23)</f>
        <v>2100309.9499999997</v>
      </c>
      <c r="I23" s="167">
        <f>SUM('[1]Jun Summary Report '!I23, '[1]May Summary Report '!I23, '[1]Apr Summary Report'!I23, '[1]Mar Summary Report'!I23, '[1]Feb Summary Report '!I23, '[1]Jan Summary Report'!I23, '[1]Dec Summary Report'!I23, '[1]Nov Summary Report  '!I23,'[1]Oct Summary Report '!I23,'[1]Sept Summary Report'!I23,'[1]Aug Summary Report '!I23,'[1]July Summary Report'!I23)</f>
        <v>0</v>
      </c>
      <c r="J23" s="167">
        <f>SUM('[1]Jun Summary Report '!J23, '[1]May Summary Report '!J23, '[1]Apr Summary Report'!J23, '[1]Mar Summary Report'!J23, '[1]Feb Summary Report '!J23, '[1]Jan Summary Report'!J23, '[1]Dec Summary Report'!J23, '[1]Nov Summary Report  '!J23,'[1]Oct Summary Report '!J23,'[1]Sept Summary Report'!J23,'[1]Aug Summary Report '!J23,'[1]July Summary Report'!J23)</f>
        <v>0</v>
      </c>
      <c r="K23" s="167">
        <f>SUM(E23,G23)</f>
        <v>16</v>
      </c>
      <c r="L23" s="88">
        <f t="shared" si="0"/>
        <v>2100409.3699999996</v>
      </c>
      <c r="M23" s="149"/>
      <c r="N23" s="134">
        <f>L23/L35</f>
        <v>0.69294470921375051</v>
      </c>
    </row>
    <row r="24" spans="1:14" ht="15" customHeight="1" x14ac:dyDescent="0.45">
      <c r="A24" s="1" t="s">
        <v>294</v>
      </c>
      <c r="B24" s="160"/>
      <c r="C24" s="167"/>
      <c r="D24" s="88"/>
      <c r="E24" s="167"/>
      <c r="F24" s="88"/>
      <c r="G24" s="167">
        <v>10</v>
      </c>
      <c r="H24" s="168">
        <f>SUM('[1]Jun Summary Report '!H24, '[1]May Summary Report '!H24, '[1]Apr Summary Report'!H24, '[1]Mar Summary Report'!H24, '[1]Feb Summary Report '!H24, '[1]Jan Summary Report'!H24, '[1]Dec Summary Report'!H24, '[1]Nov Summary Report  '!H24,'[1]Oct Summary Report '!H24,'[1]Sept Summary Report'!H24,'[1]Aug Summary Report '!H24,'[1]July Summary Report'!H24)</f>
        <v>40067.549999999996</v>
      </c>
      <c r="I24" s="167"/>
      <c r="J24" s="167"/>
      <c r="K24" s="167">
        <v>10</v>
      </c>
      <c r="L24" s="88">
        <f>SUM(D24,F24,H24)</f>
        <v>40067.549999999996</v>
      </c>
      <c r="M24" s="149"/>
      <c r="N24" s="134">
        <f>L24/L26</f>
        <v>1.3218659743294428E-2</v>
      </c>
    </row>
    <row r="25" spans="1:14" ht="15.75" customHeight="1" x14ac:dyDescent="0.45">
      <c r="A25" s="36"/>
      <c r="B25" s="84"/>
      <c r="C25" s="84"/>
      <c r="D25" s="84"/>
      <c r="E25" s="36"/>
      <c r="F25" s="84"/>
      <c r="G25" s="36"/>
      <c r="H25" s="165"/>
      <c r="I25" s="36"/>
      <c r="J25" s="36"/>
      <c r="K25" s="36"/>
      <c r="L25" s="84"/>
      <c r="M25" s="36"/>
    </row>
    <row r="26" spans="1:14" ht="15" customHeight="1" x14ac:dyDescent="0.45">
      <c r="A26" s="3" t="s">
        <v>46</v>
      </c>
      <c r="B26" s="160"/>
      <c r="C26" s="169">
        <v>0</v>
      </c>
      <c r="D26" s="88">
        <v>0</v>
      </c>
      <c r="E26" s="169">
        <v>1</v>
      </c>
      <c r="F26" s="88">
        <f>SUM(F18:F24)</f>
        <v>99.42</v>
      </c>
      <c r="G26" s="170">
        <f>SUM(G18:G24)</f>
        <v>258</v>
      </c>
      <c r="H26" s="92">
        <f>SUM(H18:H24)</f>
        <v>3031036.1699999995</v>
      </c>
      <c r="I26" s="171" t="e">
        <f>SUM('[1]Jun Summary Report '!I26,'[1]May Summary Report '!I26,'[1]Apr Summary Report'!I26,'[1]Mar Summary Report'!I26,'[1]Feb Summary Report '!I26,'[1]Jan Summary Report'!I27,'[1]Dec Summary Report'!I27,'[1]Nov Summary Report  '!I26,'[1]Oct Summary Report '!I26,'[1]Sept Summary Report'!I26,'[1]Aug Summary Report '!I26,'[1]July Summary Report'!I26)</f>
        <v>#REF!</v>
      </c>
      <c r="J26" s="171" t="e">
        <f>SUM('[1]Jun Summary Report '!J26,'[1]May Summary Report '!J26,'[1]Apr Summary Report'!J26,'[1]Mar Summary Report'!J26,'[1]Feb Summary Report '!J26,'[1]Jan Summary Report'!J27,'[1]Dec Summary Report'!J27,'[1]Nov Summary Report  '!J26,'[1]Oct Summary Report '!J26,'[1]Sept Summary Report'!J26,'[1]Aug Summary Report '!J26,'[1]July Summary Report'!J26)</f>
        <v>#REF!</v>
      </c>
      <c r="K26" s="169">
        <v>258</v>
      </c>
      <c r="L26" s="168">
        <f>SUM(L18:L24)</f>
        <v>3031135.5899999994</v>
      </c>
      <c r="M26" s="149"/>
    </row>
    <row r="27" spans="1:14" ht="15" customHeight="1" x14ac:dyDescent="0.45">
      <c r="A27" s="111"/>
      <c r="B27" s="111"/>
      <c r="C27" s="111"/>
      <c r="D27" s="112"/>
      <c r="E27" s="111"/>
      <c r="F27" s="112"/>
      <c r="G27" s="117"/>
      <c r="H27" s="172"/>
      <c r="I27" s="116"/>
      <c r="J27" s="111"/>
      <c r="K27" s="111"/>
      <c r="L27" s="111"/>
      <c r="M27" s="115"/>
      <c r="N27" s="135"/>
    </row>
    <row r="28" spans="1:14" ht="15" customHeight="1" x14ac:dyDescent="0.45">
      <c r="A28" s="4" t="s">
        <v>18</v>
      </c>
      <c r="B28" s="160"/>
      <c r="C28" s="12" t="s">
        <v>1</v>
      </c>
      <c r="D28" s="85"/>
      <c r="E28" s="12" t="s">
        <v>1</v>
      </c>
      <c r="F28" s="85"/>
      <c r="G28" s="118" t="s">
        <v>1</v>
      </c>
      <c r="H28" s="172"/>
      <c r="I28" s="12" t="s">
        <v>1</v>
      </c>
      <c r="J28" s="2"/>
      <c r="K28" s="118" t="s">
        <v>1</v>
      </c>
      <c r="L28" s="2"/>
      <c r="M28" s="173"/>
      <c r="N28" s="139"/>
    </row>
    <row r="29" spans="1:14" ht="15.75" customHeight="1" x14ac:dyDescent="0.5">
      <c r="A29" s="1" t="s">
        <v>10</v>
      </c>
      <c r="B29" s="160"/>
      <c r="C29" s="171"/>
      <c r="D29" s="85"/>
      <c r="E29" s="171"/>
      <c r="F29" s="85"/>
      <c r="G29" s="171"/>
      <c r="H29" s="82"/>
      <c r="I29" s="171">
        <f>SUM('[1]Jun Summary Report '!I29,'[1]May Summary Report '!I29,'[1]Apr Summary Report'!I29,'[1]Mar Summary Report'!I29,'[1]Feb Summary Report '!I29,'[1]Jan Summary Report'!I30,'[1]Dec Summary Report'!I30,'[1]Nov Summary Report  '!I29,'[1]Oct Summary Report '!I29,'[1]Sept Summary Report'!I29,'[1]Aug Summary Report '!I29,'[1]July Summary Report'!I29)</f>
        <v>0</v>
      </c>
      <c r="J29" s="171">
        <f>SUM('[1]Jun Summary Report '!J29,'[1]May Summary Report '!J29,'[1]Apr Summary Report'!J29,'[1]Mar Summary Report'!J29,'[1]Feb Summary Report '!J29,'[1]Jan Summary Report'!J30,'[1]Dec Summary Report'!J30,'[1]Nov Summary Report  '!J29,'[1]Oct Summary Report '!J29,'[1]Sept Summary Report'!J29,'[1]Aug Summary Report '!J29,'[1]July Summary Report'!J29)</f>
        <v>0</v>
      </c>
      <c r="K29" s="171"/>
      <c r="L29" s="85"/>
      <c r="M29" s="173"/>
      <c r="N29" s="136">
        <f>L29/L35</f>
        <v>0</v>
      </c>
    </row>
    <row r="30" spans="1:14" ht="15" customHeight="1" x14ac:dyDescent="0.45">
      <c r="A30" s="1" t="s">
        <v>20</v>
      </c>
      <c r="B30" s="160"/>
      <c r="C30" s="171"/>
      <c r="D30" s="85"/>
      <c r="E30" s="171"/>
      <c r="F30" s="85"/>
      <c r="G30" s="171"/>
      <c r="H30" s="85"/>
      <c r="I30" s="171">
        <f>SUM('[1]Jun Summary Report '!I30,'[1]May Summary Report '!I30,'[1]Apr Summary Report'!I30,'[1]Mar Summary Report'!I30,'[1]Feb Summary Report '!I30,'[1]Jan Summary Report'!I31,'[1]Dec Summary Report'!I31,'[1]Nov Summary Report  '!I30,'[1]Oct Summary Report '!I30,'[1]Sept Summary Report'!I30,'[1]Aug Summary Report '!I30,'[1]July Summary Report'!I30)</f>
        <v>0</v>
      </c>
      <c r="J30" s="171">
        <f>SUM('[1]Jun Summary Report '!J30,'[1]May Summary Report '!J30,'[1]Apr Summary Report'!J30,'[1]Mar Summary Report'!J30,'[1]Feb Summary Report '!J30,'[1]Jan Summary Report'!J31,'[1]Dec Summary Report'!J31,'[1]Nov Summary Report  '!J30,'[1]Oct Summary Report '!J30,'[1]Sept Summary Report'!J30,'[1]Aug Summary Report '!J30,'[1]July Summary Report'!J30)</f>
        <v>0</v>
      </c>
      <c r="K30" s="171"/>
      <c r="L30" s="85"/>
      <c r="M30" s="173"/>
      <c r="N30" s="137">
        <v>0</v>
      </c>
    </row>
    <row r="31" spans="1:14" ht="15" customHeight="1" x14ac:dyDescent="0.45">
      <c r="A31" s="1" t="s">
        <v>47</v>
      </c>
      <c r="B31" s="160"/>
      <c r="C31" s="171"/>
      <c r="D31" s="85"/>
      <c r="E31" s="171"/>
      <c r="F31" s="85"/>
      <c r="G31" s="171"/>
      <c r="H31" s="85"/>
      <c r="I31" s="171">
        <f>SUM('[1]Jun Summary Report '!I31,'[1]May Summary Report '!I31,'[1]Apr Summary Report'!I31,'[1]Mar Summary Report'!I31,'[1]Feb Summary Report '!I31,'[1]Jan Summary Report'!I32,'[1]Dec Summary Report'!I32,'[1]Nov Summary Report  '!I31,'[1]Oct Summary Report '!I31,'[1]Sept Summary Report'!I31,'[1]Aug Summary Report '!I31,'[1]July Summary Report'!I31)</f>
        <v>0</v>
      </c>
      <c r="J31" s="171">
        <f>SUM('[1]Jun Summary Report '!J31,'[1]May Summary Report '!J31,'[1]Apr Summary Report'!J31,'[1]Mar Summary Report'!J31,'[1]Feb Summary Report '!J31,'[1]Jan Summary Report'!J32,'[1]Dec Summary Report'!J32,'[1]Nov Summary Report  '!J31,'[1]Oct Summary Report '!J31,'[1]Sept Summary Report'!J31,'[1]Aug Summary Report '!J31,'[1]July Summary Report'!J31)</f>
        <v>0</v>
      </c>
      <c r="K31" s="171"/>
      <c r="L31" s="85"/>
      <c r="M31" s="173"/>
      <c r="N31" s="138">
        <f>L31/L35</f>
        <v>0</v>
      </c>
    </row>
    <row r="32" spans="1:14" ht="15.75" customHeight="1" x14ac:dyDescent="0.5">
      <c r="A32" s="1" t="s">
        <v>11</v>
      </c>
      <c r="B32" s="160"/>
      <c r="C32" s="171"/>
      <c r="D32" s="85"/>
      <c r="E32" s="171"/>
      <c r="F32" s="85"/>
      <c r="G32" s="171"/>
      <c r="H32" s="85"/>
      <c r="I32" s="171">
        <f>SUM('[1]Jun Summary Report '!I32,'[1]May Summary Report '!I32,'[1]Apr Summary Report'!I32,'[1]Mar Summary Report'!I32,'[1]Feb Summary Report '!I32,'[1]Jan Summary Report'!I33,'[1]Dec Summary Report'!I33,'[1]Nov Summary Report  '!I32,'[1]Oct Summary Report '!I32,'[1]Sept Summary Report'!I32,'[1]Aug Summary Report '!I32,'[1]July Summary Report'!I32)</f>
        <v>0</v>
      </c>
      <c r="J32" s="171">
        <f>SUM('[1]Jun Summary Report '!J32,'[1]May Summary Report '!J32,'[1]Apr Summary Report'!J32,'[1]Mar Summary Report'!J32,'[1]Feb Summary Report '!J32,'[1]Jan Summary Report'!J33,'[1]Dec Summary Report'!J33,'[1]Nov Summary Report  '!J32,'[1]Oct Summary Report '!J32,'[1]Sept Summary Report'!J32,'[1]Aug Summary Report '!J32,'[1]July Summary Report'!J32)</f>
        <v>0</v>
      </c>
      <c r="K32" s="171"/>
      <c r="L32" s="85"/>
      <c r="M32" s="173"/>
      <c r="N32" s="136">
        <v>0</v>
      </c>
    </row>
    <row r="33" spans="1:14" ht="31.5" customHeight="1" x14ac:dyDescent="0.45">
      <c r="A33" s="3" t="s">
        <v>19</v>
      </c>
      <c r="B33" s="160"/>
      <c r="C33" s="170"/>
      <c r="D33" s="84">
        <v>0</v>
      </c>
      <c r="E33" s="174"/>
      <c r="F33" s="84">
        <v>0</v>
      </c>
      <c r="G33" s="170"/>
      <c r="H33" s="92">
        <f>SUM(H29:H32)</f>
        <v>0</v>
      </c>
      <c r="I33" s="175" t="e">
        <f>SUM(I25:I32)</f>
        <v>#REF!</v>
      </c>
      <c r="J33" s="176" t="e">
        <f>SUM(J25:J32)</f>
        <v>#REF!</v>
      </c>
      <c r="K33" s="175"/>
      <c r="L33" s="84">
        <f>SUM(L29:L32)</f>
        <v>0</v>
      </c>
      <c r="M33" s="173"/>
    </row>
    <row r="34" spans="1:14" ht="5.25" customHeight="1" x14ac:dyDescent="0.45">
      <c r="A34" s="177"/>
      <c r="B34" s="160"/>
      <c r="C34" s="178"/>
      <c r="D34" s="86"/>
      <c r="E34" s="166"/>
      <c r="F34" s="86"/>
      <c r="G34" s="166"/>
      <c r="H34" s="93"/>
      <c r="I34" s="166"/>
      <c r="J34" s="176"/>
      <c r="K34" s="166"/>
      <c r="L34" s="86"/>
      <c r="M34" s="149"/>
      <c r="N34" s="176"/>
    </row>
    <row r="35" spans="1:14" ht="31.5" customHeight="1" x14ac:dyDescent="0.45">
      <c r="A35" s="32" t="s">
        <v>36</v>
      </c>
      <c r="B35" s="160"/>
      <c r="C35" s="179">
        <f>SUM(C26,C33)</f>
        <v>0</v>
      </c>
      <c r="D35" s="84">
        <f>SUM(D26,D33)</f>
        <v>0</v>
      </c>
      <c r="E35" s="180">
        <f>SUM(E26,E33)</f>
        <v>1</v>
      </c>
      <c r="F35" s="84">
        <f>F26</f>
        <v>99.42</v>
      </c>
      <c r="G35" s="179">
        <f>SUM(G26,G33)</f>
        <v>258</v>
      </c>
      <c r="H35" s="92">
        <f>SUM(H26,H33)</f>
        <v>3031036.1699999995</v>
      </c>
      <c r="I35" s="181" t="e">
        <f>SUM(#REF!+I33)</f>
        <v>#REF!</v>
      </c>
      <c r="J35" s="176" t="e">
        <f>SUM(#REF!+J33)</f>
        <v>#REF!</v>
      </c>
      <c r="K35" s="179"/>
      <c r="L35" s="84">
        <f>SUM(L26,L33)</f>
        <v>3031135.5899999994</v>
      </c>
      <c r="M35" s="149"/>
      <c r="N35" s="130">
        <f>SUM(N18:N31)</f>
        <v>1</v>
      </c>
    </row>
  </sheetData>
  <mergeCells count="16"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  <mergeCell ref="A7:B7"/>
    <mergeCell ref="C7:E7"/>
    <mergeCell ref="A8:B8"/>
    <mergeCell ref="C8:E8"/>
    <mergeCell ref="A9:B9"/>
    <mergeCell ref="C9:E9"/>
  </mergeCells>
  <pageMargins left="0.7" right="0.7" top="0.75" bottom="0.75" header="0.3" footer="0.3"/>
  <pageSetup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0A28C-25D9-4788-BC5D-AE1CF82B2AA6}">
  <dimension ref="A1:B16"/>
  <sheetViews>
    <sheetView workbookViewId="0">
      <selection activeCell="C37" sqref="C37"/>
    </sheetView>
  </sheetViews>
  <sheetFormatPr defaultRowHeight="14.25" x14ac:dyDescent="0.45"/>
  <cols>
    <col min="1" max="1" width="38.19921875" bestFit="1" customWidth="1"/>
    <col min="2" max="2" width="16.19921875" bestFit="1" customWidth="1"/>
  </cols>
  <sheetData>
    <row r="1" spans="1:2" x14ac:dyDescent="0.45">
      <c r="A1" s="183" t="s">
        <v>48</v>
      </c>
      <c r="B1" s="184" t="s">
        <v>49</v>
      </c>
    </row>
    <row r="2" spans="1:2" x14ac:dyDescent="0.45">
      <c r="A2" s="126" t="s">
        <v>51</v>
      </c>
      <c r="B2" s="124">
        <v>4856.1000000000004</v>
      </c>
    </row>
    <row r="3" spans="1:2" x14ac:dyDescent="0.45">
      <c r="A3" s="126" t="s">
        <v>52</v>
      </c>
      <c r="B3" s="124">
        <v>313464.87</v>
      </c>
    </row>
    <row r="4" spans="1:2" x14ac:dyDescent="0.45">
      <c r="A4" s="126" t="s">
        <v>53</v>
      </c>
      <c r="B4" s="124">
        <v>3613</v>
      </c>
    </row>
    <row r="5" spans="1:2" x14ac:dyDescent="0.45">
      <c r="A5" s="126" t="s">
        <v>54</v>
      </c>
      <c r="B5" s="124">
        <v>9993.06</v>
      </c>
    </row>
    <row r="6" spans="1:2" x14ac:dyDescent="0.45">
      <c r="A6" s="126" t="s">
        <v>55</v>
      </c>
      <c r="B6" s="124">
        <v>2937</v>
      </c>
    </row>
    <row r="7" spans="1:2" x14ac:dyDescent="0.45">
      <c r="A7" s="126" t="s">
        <v>56</v>
      </c>
      <c r="B7" s="124">
        <v>17157.54</v>
      </c>
    </row>
    <row r="8" spans="1:2" x14ac:dyDescent="0.45">
      <c r="A8" s="126" t="s">
        <v>57</v>
      </c>
      <c r="B8" s="124">
        <v>3085</v>
      </c>
    </row>
    <row r="9" spans="1:2" x14ac:dyDescent="0.45">
      <c r="A9" s="126" t="s">
        <v>58</v>
      </c>
      <c r="B9" s="124">
        <v>9032.5</v>
      </c>
    </row>
    <row r="10" spans="1:2" x14ac:dyDescent="0.45">
      <c r="A10" s="126" t="s">
        <v>60</v>
      </c>
      <c r="B10" s="124">
        <v>11364.95</v>
      </c>
    </row>
    <row r="11" spans="1:2" x14ac:dyDescent="0.45">
      <c r="A11" s="126" t="s">
        <v>61</v>
      </c>
      <c r="B11" s="124">
        <v>34895</v>
      </c>
    </row>
    <row r="12" spans="1:2" x14ac:dyDescent="0.45">
      <c r="A12" s="126" t="s">
        <v>62</v>
      </c>
      <c r="B12" s="124">
        <v>11132.95</v>
      </c>
    </row>
    <row r="13" spans="1:2" x14ac:dyDescent="0.45">
      <c r="A13" s="126" t="s">
        <v>63</v>
      </c>
      <c r="B13" s="124">
        <v>5737.5</v>
      </c>
    </row>
    <row r="14" spans="1:2" x14ac:dyDescent="0.45">
      <c r="A14" s="126" t="s">
        <v>64</v>
      </c>
      <c r="B14" s="124">
        <v>300</v>
      </c>
    </row>
    <row r="15" spans="1:2" x14ac:dyDescent="0.45">
      <c r="A15" s="126" t="s">
        <v>65</v>
      </c>
      <c r="B15" s="124">
        <v>800</v>
      </c>
    </row>
    <row r="16" spans="1:2" x14ac:dyDescent="0.45">
      <c r="A16" s="183" t="s">
        <v>2</v>
      </c>
      <c r="B16" s="184">
        <f>SUM(B2:B15)</f>
        <v>428369.47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86379-01C3-4101-9C6D-65A04F5C8CE5}">
  <sheetPr>
    <pageSetUpPr fitToPage="1"/>
  </sheetPr>
  <dimension ref="A1:P124"/>
  <sheetViews>
    <sheetView workbookViewId="0">
      <selection activeCell="B34" sqref="B34"/>
    </sheetView>
  </sheetViews>
  <sheetFormatPr defaultRowHeight="14.25" x14ac:dyDescent="0.45"/>
  <cols>
    <col min="1" max="1" width="38.73046875" style="51" customWidth="1"/>
    <col min="2" max="4" width="12.73046875" style="140" customWidth="1"/>
    <col min="5" max="5" width="12.73046875" style="142" customWidth="1"/>
    <col min="6" max="7" width="12.73046875" style="143" customWidth="1"/>
    <col min="8" max="13" width="12.73046875" style="140" customWidth="1"/>
    <col min="14" max="14" width="14.265625" style="51" customWidth="1"/>
    <col min="18" max="18" width="24" bestFit="1" customWidth="1"/>
  </cols>
  <sheetData>
    <row r="1" spans="1:14" x14ac:dyDescent="0.45">
      <c r="A1" s="51" t="s">
        <v>159</v>
      </c>
      <c r="B1" s="140" t="s">
        <v>157</v>
      </c>
      <c r="C1" s="140" t="s">
        <v>158</v>
      </c>
      <c r="D1" s="141" t="s">
        <v>160</v>
      </c>
      <c r="E1" s="140" t="s">
        <v>161</v>
      </c>
      <c r="F1" s="140" t="s">
        <v>162</v>
      </c>
      <c r="G1" s="140" t="s">
        <v>163</v>
      </c>
      <c r="H1" s="140" t="s">
        <v>164</v>
      </c>
      <c r="I1" s="140" t="s">
        <v>165</v>
      </c>
      <c r="J1" s="140" t="s">
        <v>166</v>
      </c>
      <c r="K1" s="140" t="s">
        <v>167</v>
      </c>
      <c r="L1" s="140" t="s">
        <v>168</v>
      </c>
      <c r="M1" s="140" t="s">
        <v>169</v>
      </c>
      <c r="N1" s="51" t="s">
        <v>170</v>
      </c>
    </row>
    <row r="2" spans="1:14" x14ac:dyDescent="0.45">
      <c r="A2" s="51" t="s">
        <v>171</v>
      </c>
      <c r="B2" s="141">
        <v>0</v>
      </c>
      <c r="C2" s="141">
        <v>0</v>
      </c>
      <c r="D2" s="141">
        <v>0</v>
      </c>
      <c r="E2" s="141">
        <v>7254</v>
      </c>
      <c r="F2" s="141">
        <v>0</v>
      </c>
      <c r="G2" s="141">
        <v>0</v>
      </c>
      <c r="H2" s="141">
        <v>0</v>
      </c>
      <c r="I2" s="141">
        <v>2397</v>
      </c>
      <c r="J2" s="141">
        <v>0</v>
      </c>
      <c r="K2" s="141">
        <v>0</v>
      </c>
      <c r="L2" s="141">
        <v>0</v>
      </c>
      <c r="M2" s="141">
        <v>0</v>
      </c>
      <c r="N2" s="144">
        <f>SUM(B2:M2)</f>
        <v>9651</v>
      </c>
    </row>
    <row r="3" spans="1:14" x14ac:dyDescent="0.45">
      <c r="A3" s="51" t="s">
        <v>172</v>
      </c>
      <c r="B3" s="141">
        <v>0</v>
      </c>
      <c r="C3" s="141">
        <v>0</v>
      </c>
      <c r="D3" s="141">
        <v>72117.009999999995</v>
      </c>
      <c r="E3" s="141">
        <v>0</v>
      </c>
      <c r="F3" s="141">
        <v>0</v>
      </c>
      <c r="G3" s="141">
        <v>0</v>
      </c>
      <c r="H3" s="141">
        <v>0</v>
      </c>
      <c r="I3" s="141">
        <v>0</v>
      </c>
      <c r="J3" s="141">
        <v>0</v>
      </c>
      <c r="K3" s="141">
        <v>0</v>
      </c>
      <c r="L3" s="141">
        <v>0</v>
      </c>
      <c r="M3" s="141">
        <v>0</v>
      </c>
      <c r="N3" s="144">
        <f>SUM(B3:M3)</f>
        <v>72117.009999999995</v>
      </c>
    </row>
    <row r="4" spans="1:14" x14ac:dyDescent="0.45">
      <c r="A4" s="51" t="s">
        <v>173</v>
      </c>
      <c r="B4" s="141">
        <v>0</v>
      </c>
      <c r="C4" s="141">
        <v>0</v>
      </c>
      <c r="D4" s="141">
        <v>0</v>
      </c>
      <c r="E4" s="141">
        <v>0</v>
      </c>
      <c r="F4" s="141">
        <v>0</v>
      </c>
      <c r="G4" s="141">
        <v>0</v>
      </c>
      <c r="H4" s="141">
        <v>15017.02</v>
      </c>
      <c r="I4" s="141">
        <v>0</v>
      </c>
      <c r="J4" s="141">
        <v>0</v>
      </c>
      <c r="K4" s="141">
        <v>0</v>
      </c>
      <c r="L4" s="141">
        <v>0</v>
      </c>
      <c r="M4" s="141">
        <v>0</v>
      </c>
      <c r="N4" s="144">
        <f t="shared" ref="N4:N65" si="0">SUM(B4:M4)</f>
        <v>15017.02</v>
      </c>
    </row>
    <row r="5" spans="1:14" x14ac:dyDescent="0.45">
      <c r="A5" s="51" t="s">
        <v>174</v>
      </c>
      <c r="B5" s="141">
        <v>0</v>
      </c>
      <c r="C5" s="141">
        <v>0</v>
      </c>
      <c r="D5" s="141">
        <v>0</v>
      </c>
      <c r="E5" s="141">
        <v>0</v>
      </c>
      <c r="F5" s="141">
        <v>0</v>
      </c>
      <c r="G5" s="141">
        <v>0</v>
      </c>
      <c r="H5" s="141">
        <v>0</v>
      </c>
      <c r="I5" s="141">
        <v>0</v>
      </c>
      <c r="J5" s="141">
        <v>0</v>
      </c>
      <c r="K5" s="141">
        <v>1287</v>
      </c>
      <c r="L5" s="141">
        <v>0</v>
      </c>
      <c r="M5" s="141">
        <v>0</v>
      </c>
      <c r="N5" s="144">
        <f t="shared" si="0"/>
        <v>1287</v>
      </c>
    </row>
    <row r="6" spans="1:14" x14ac:dyDescent="0.45">
      <c r="A6" s="51" t="s">
        <v>175</v>
      </c>
      <c r="B6" s="141">
        <v>0</v>
      </c>
      <c r="C6" s="141">
        <v>0</v>
      </c>
      <c r="D6" s="141">
        <v>1812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0</v>
      </c>
      <c r="K6" s="141">
        <v>0</v>
      </c>
      <c r="L6" s="141">
        <v>0</v>
      </c>
      <c r="M6" s="141">
        <v>0</v>
      </c>
      <c r="N6" s="144">
        <f t="shared" si="0"/>
        <v>1812</v>
      </c>
    </row>
    <row r="7" spans="1:14" x14ac:dyDescent="0.45">
      <c r="A7" s="51" t="s">
        <v>176</v>
      </c>
      <c r="B7" s="141">
        <v>0</v>
      </c>
      <c r="C7" s="141">
        <v>0</v>
      </c>
      <c r="D7" s="141">
        <v>0</v>
      </c>
      <c r="E7" s="141">
        <v>0</v>
      </c>
      <c r="F7" s="141">
        <v>0</v>
      </c>
      <c r="G7" s="141">
        <v>0</v>
      </c>
      <c r="H7" s="141">
        <v>0</v>
      </c>
      <c r="I7" s="141">
        <v>0</v>
      </c>
      <c r="J7" s="141">
        <v>0</v>
      </c>
      <c r="K7" s="141">
        <v>0</v>
      </c>
      <c r="L7" s="141">
        <v>0</v>
      </c>
      <c r="M7" s="141">
        <v>300000</v>
      </c>
      <c r="N7" s="144">
        <f t="shared" si="0"/>
        <v>300000</v>
      </c>
    </row>
    <row r="8" spans="1:14" x14ac:dyDescent="0.45">
      <c r="A8" s="51" t="s">
        <v>177</v>
      </c>
      <c r="B8" s="141">
        <v>0</v>
      </c>
      <c r="C8" s="141">
        <v>0</v>
      </c>
      <c r="D8" s="141">
        <v>0</v>
      </c>
      <c r="E8" s="141">
        <v>0</v>
      </c>
      <c r="F8" s="141">
        <v>446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4">
        <f t="shared" si="0"/>
        <v>446</v>
      </c>
    </row>
    <row r="9" spans="1:14" x14ac:dyDescent="0.45">
      <c r="A9" s="51" t="s">
        <v>178</v>
      </c>
      <c r="B9" s="141">
        <v>1450</v>
      </c>
      <c r="C9" s="141">
        <v>0</v>
      </c>
      <c r="D9" s="141">
        <v>0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1195</v>
      </c>
      <c r="M9" s="141">
        <v>0</v>
      </c>
      <c r="N9" s="144">
        <f t="shared" si="0"/>
        <v>2645</v>
      </c>
    </row>
    <row r="10" spans="1:14" x14ac:dyDescent="0.45">
      <c r="A10" s="51" t="s">
        <v>179</v>
      </c>
      <c r="B10" s="141">
        <v>0</v>
      </c>
      <c r="C10" s="141">
        <v>0</v>
      </c>
      <c r="D10" s="141">
        <v>3276.29</v>
      </c>
      <c r="E10" s="141">
        <v>0</v>
      </c>
      <c r="F10" s="141">
        <v>0</v>
      </c>
      <c r="G10" s="141">
        <v>0</v>
      </c>
      <c r="H10" s="141">
        <v>10808.54</v>
      </c>
      <c r="I10" s="141">
        <v>0</v>
      </c>
      <c r="J10" s="141">
        <v>0</v>
      </c>
      <c r="K10" s="141">
        <v>0</v>
      </c>
      <c r="L10" s="141">
        <v>0</v>
      </c>
      <c r="M10" s="141">
        <v>0</v>
      </c>
      <c r="N10" s="144">
        <f t="shared" si="0"/>
        <v>14084.830000000002</v>
      </c>
    </row>
    <row r="11" spans="1:14" x14ac:dyDescent="0.45">
      <c r="A11" s="51" t="s">
        <v>180</v>
      </c>
      <c r="B11" s="141">
        <v>0</v>
      </c>
      <c r="C11" s="141">
        <v>0</v>
      </c>
      <c r="D11" s="141">
        <v>0</v>
      </c>
      <c r="E11" s="141">
        <v>0</v>
      </c>
      <c r="F11" s="141">
        <v>0</v>
      </c>
      <c r="G11" s="141">
        <v>0</v>
      </c>
      <c r="H11" s="141">
        <v>0</v>
      </c>
      <c r="I11" s="141">
        <v>3992</v>
      </c>
      <c r="J11" s="141">
        <v>0</v>
      </c>
      <c r="K11" s="141">
        <v>1814</v>
      </c>
      <c r="L11" s="141">
        <v>0</v>
      </c>
      <c r="M11" s="141">
        <v>0</v>
      </c>
      <c r="N11" s="144">
        <f t="shared" si="0"/>
        <v>5806</v>
      </c>
    </row>
    <row r="12" spans="1:14" x14ac:dyDescent="0.45">
      <c r="A12" s="51" t="s">
        <v>181</v>
      </c>
      <c r="B12" s="141">
        <v>0</v>
      </c>
      <c r="C12" s="141">
        <v>0</v>
      </c>
      <c r="D12" s="141">
        <v>0</v>
      </c>
      <c r="E12" s="141">
        <v>0</v>
      </c>
      <c r="F12" s="141">
        <v>0</v>
      </c>
      <c r="G12" s="141">
        <v>532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144">
        <f t="shared" si="0"/>
        <v>532</v>
      </c>
    </row>
    <row r="13" spans="1:14" x14ac:dyDescent="0.45">
      <c r="A13" s="51" t="s">
        <v>182</v>
      </c>
      <c r="B13" s="141">
        <v>486.85</v>
      </c>
      <c r="C13" s="141">
        <v>0</v>
      </c>
      <c r="D13" s="141">
        <v>0</v>
      </c>
      <c r="E13" s="141">
        <v>0</v>
      </c>
      <c r="F13" s="141">
        <v>0</v>
      </c>
      <c r="G13" s="141">
        <v>0</v>
      </c>
      <c r="H13" s="141">
        <v>6808.31</v>
      </c>
      <c r="I13" s="141">
        <v>0</v>
      </c>
      <c r="J13" s="141">
        <v>21992.75</v>
      </c>
      <c r="K13" s="141">
        <v>0</v>
      </c>
      <c r="L13" s="141">
        <v>0</v>
      </c>
      <c r="M13" s="141">
        <v>0</v>
      </c>
      <c r="N13" s="144">
        <f t="shared" si="0"/>
        <v>29287.91</v>
      </c>
    </row>
    <row r="14" spans="1:14" x14ac:dyDescent="0.45">
      <c r="A14" s="51" t="s">
        <v>183</v>
      </c>
      <c r="B14" s="141">
        <v>0</v>
      </c>
      <c r="C14" s="141">
        <v>0</v>
      </c>
      <c r="D14" s="141">
        <v>0</v>
      </c>
      <c r="E14" s="141">
        <v>0</v>
      </c>
      <c r="F14" s="141">
        <v>0</v>
      </c>
      <c r="G14" s="141">
        <v>0</v>
      </c>
      <c r="H14" s="141">
        <v>11262.76</v>
      </c>
      <c r="I14" s="141">
        <v>0</v>
      </c>
      <c r="J14" s="141">
        <v>0</v>
      </c>
      <c r="K14" s="141">
        <v>0</v>
      </c>
      <c r="L14" s="141">
        <v>0</v>
      </c>
      <c r="M14" s="141">
        <v>0</v>
      </c>
      <c r="N14" s="144">
        <f t="shared" si="0"/>
        <v>11262.76</v>
      </c>
    </row>
    <row r="15" spans="1:14" x14ac:dyDescent="0.45">
      <c r="A15" s="51" t="s">
        <v>184</v>
      </c>
      <c r="B15" s="141">
        <v>13766</v>
      </c>
      <c r="C15" s="141">
        <v>0</v>
      </c>
      <c r="D15" s="141">
        <v>13760.15</v>
      </c>
      <c r="E15" s="141">
        <v>9866.32</v>
      </c>
      <c r="F15" s="141">
        <v>10724.4</v>
      </c>
      <c r="G15" s="141">
        <v>20912.04</v>
      </c>
      <c r="H15" s="141">
        <v>48924.38</v>
      </c>
      <c r="I15" s="141">
        <v>9965.1200000000008</v>
      </c>
      <c r="J15" s="141">
        <v>54158.63</v>
      </c>
      <c r="K15" s="141">
        <v>10849.7</v>
      </c>
      <c r="L15" s="141">
        <v>12882.54</v>
      </c>
      <c r="M15" s="141">
        <v>5080.8999999999996</v>
      </c>
      <c r="N15" s="144">
        <f t="shared" si="0"/>
        <v>210890.18000000002</v>
      </c>
    </row>
    <row r="16" spans="1:14" x14ac:dyDescent="0.45">
      <c r="A16" s="51" t="s">
        <v>185</v>
      </c>
      <c r="B16" s="141">
        <v>0</v>
      </c>
      <c r="C16" s="141">
        <v>0</v>
      </c>
      <c r="D16" s="141">
        <v>0</v>
      </c>
      <c r="E16" s="141">
        <v>0</v>
      </c>
      <c r="F16" s="141">
        <v>0</v>
      </c>
      <c r="G16" s="141">
        <v>0</v>
      </c>
      <c r="H16" s="141">
        <v>7508.51</v>
      </c>
      <c r="I16" s="141">
        <v>0</v>
      </c>
      <c r="J16" s="141">
        <v>0</v>
      </c>
      <c r="K16" s="141">
        <v>0</v>
      </c>
      <c r="L16" s="141">
        <v>0</v>
      </c>
      <c r="M16" s="141">
        <v>0</v>
      </c>
      <c r="N16" s="144">
        <f t="shared" si="0"/>
        <v>7508.51</v>
      </c>
    </row>
    <row r="17" spans="1:16" x14ac:dyDescent="0.45">
      <c r="A17" s="51" t="s">
        <v>186</v>
      </c>
      <c r="B17" s="141">
        <v>2681.28</v>
      </c>
      <c r="C17" s="141">
        <v>42014.02</v>
      </c>
      <c r="D17" s="141">
        <v>0</v>
      </c>
      <c r="E17" s="141">
        <v>39610.559999999998</v>
      </c>
      <c r="F17" s="141">
        <v>150</v>
      </c>
      <c r="G17" s="141">
        <v>0</v>
      </c>
      <c r="H17" s="141">
        <v>0</v>
      </c>
      <c r="I17" s="141">
        <v>0</v>
      </c>
      <c r="J17" s="141">
        <v>0</v>
      </c>
      <c r="K17" s="141">
        <v>2359.5100000000002</v>
      </c>
      <c r="L17" s="141">
        <v>0</v>
      </c>
      <c r="M17" s="141">
        <v>0</v>
      </c>
      <c r="N17" s="144">
        <f t="shared" si="0"/>
        <v>86815.369999999981</v>
      </c>
    </row>
    <row r="18" spans="1:16" x14ac:dyDescent="0.45">
      <c r="A18" s="51" t="s">
        <v>187</v>
      </c>
      <c r="B18" s="141">
        <v>0</v>
      </c>
      <c r="C18" s="141">
        <v>0</v>
      </c>
      <c r="D18" s="141">
        <v>0</v>
      </c>
      <c r="E18" s="141">
        <v>0</v>
      </c>
      <c r="F18" s="141">
        <v>0</v>
      </c>
      <c r="G18" s="141">
        <v>0</v>
      </c>
      <c r="H18" s="141">
        <v>0</v>
      </c>
      <c r="I18" s="141">
        <v>0</v>
      </c>
      <c r="J18" s="141">
        <v>0</v>
      </c>
      <c r="K18" s="141">
        <v>0</v>
      </c>
      <c r="L18" s="141">
        <v>0</v>
      </c>
      <c r="M18" s="141">
        <v>3098.97</v>
      </c>
      <c r="N18" s="144">
        <f t="shared" si="0"/>
        <v>3098.97</v>
      </c>
    </row>
    <row r="19" spans="1:16" x14ac:dyDescent="0.45">
      <c r="A19" s="51" t="s">
        <v>39</v>
      </c>
      <c r="B19" s="141">
        <v>0</v>
      </c>
      <c r="C19" s="141">
        <v>0</v>
      </c>
      <c r="D19" s="141">
        <v>12839.76</v>
      </c>
      <c r="E19" s="141">
        <v>707</v>
      </c>
      <c r="F19" s="141">
        <v>0</v>
      </c>
      <c r="G19" s="141">
        <v>0</v>
      </c>
      <c r="H19" s="141">
        <v>0</v>
      </c>
      <c r="I19" s="141">
        <v>0</v>
      </c>
      <c r="J19" s="141">
        <v>0</v>
      </c>
      <c r="K19" s="141">
        <v>0</v>
      </c>
      <c r="L19" s="141">
        <v>0</v>
      </c>
      <c r="M19" s="141">
        <v>0</v>
      </c>
      <c r="N19" s="144">
        <f t="shared" si="0"/>
        <v>13546.76</v>
      </c>
    </row>
    <row r="20" spans="1:16" x14ac:dyDescent="0.45">
      <c r="A20" s="51" t="s">
        <v>188</v>
      </c>
      <c r="B20" s="141">
        <v>0</v>
      </c>
      <c r="C20" s="141">
        <v>0</v>
      </c>
      <c r="D20" s="141">
        <v>0</v>
      </c>
      <c r="E20" s="141">
        <v>0</v>
      </c>
      <c r="F20" s="141">
        <v>0</v>
      </c>
      <c r="G20" s="141">
        <v>0</v>
      </c>
      <c r="H20" s="141">
        <v>0</v>
      </c>
      <c r="I20" s="141">
        <v>4546.63</v>
      </c>
      <c r="J20" s="141">
        <v>0</v>
      </c>
      <c r="K20" s="141">
        <v>999</v>
      </c>
      <c r="L20" s="141">
        <v>0</v>
      </c>
      <c r="M20" s="141">
        <v>0</v>
      </c>
      <c r="N20" s="144">
        <f t="shared" si="0"/>
        <v>5545.63</v>
      </c>
    </row>
    <row r="21" spans="1:16" x14ac:dyDescent="0.45">
      <c r="A21" s="51" t="s">
        <v>189</v>
      </c>
      <c r="B21" s="141">
        <v>0</v>
      </c>
      <c r="C21" s="141">
        <v>0</v>
      </c>
      <c r="D21" s="141">
        <v>0</v>
      </c>
      <c r="E21" s="141">
        <v>0</v>
      </c>
      <c r="F21" s="141">
        <v>0</v>
      </c>
      <c r="G21" s="141">
        <v>0</v>
      </c>
      <c r="H21" s="141">
        <v>0</v>
      </c>
      <c r="I21" s="141">
        <v>3437.33</v>
      </c>
      <c r="J21" s="141">
        <v>1303.76</v>
      </c>
      <c r="K21" s="141">
        <v>59036</v>
      </c>
      <c r="L21" s="141">
        <v>0</v>
      </c>
      <c r="M21" s="141">
        <v>6400</v>
      </c>
      <c r="N21" s="144">
        <f t="shared" si="0"/>
        <v>70177.09</v>
      </c>
    </row>
    <row r="22" spans="1:16" x14ac:dyDescent="0.45">
      <c r="A22" s="51" t="s">
        <v>190</v>
      </c>
      <c r="B22" s="141">
        <v>0</v>
      </c>
      <c r="C22" s="141">
        <v>0</v>
      </c>
      <c r="D22" s="141">
        <v>0</v>
      </c>
      <c r="E22" s="141">
        <v>0</v>
      </c>
      <c r="F22" s="141">
        <v>0</v>
      </c>
      <c r="G22" s="141">
        <v>0</v>
      </c>
      <c r="H22" s="141">
        <v>0</v>
      </c>
      <c r="I22" s="141">
        <v>0</v>
      </c>
      <c r="J22" s="141">
        <v>16242.32</v>
      </c>
      <c r="K22" s="141">
        <v>0</v>
      </c>
      <c r="L22" s="141">
        <v>0</v>
      </c>
      <c r="M22" s="141">
        <v>0</v>
      </c>
      <c r="N22" s="144">
        <f t="shared" si="0"/>
        <v>16242.32</v>
      </c>
    </row>
    <row r="23" spans="1:16" x14ac:dyDescent="0.45">
      <c r="A23" s="51" t="s">
        <v>191</v>
      </c>
      <c r="B23" s="141">
        <v>0</v>
      </c>
      <c r="C23" s="141">
        <v>0</v>
      </c>
      <c r="D23" s="141">
        <v>2682.61</v>
      </c>
      <c r="E23" s="141">
        <v>0</v>
      </c>
      <c r="F23" s="141">
        <v>0</v>
      </c>
      <c r="G23" s="141">
        <v>0</v>
      </c>
      <c r="H23" s="141">
        <v>6249</v>
      </c>
      <c r="I23" s="141">
        <v>0</v>
      </c>
      <c r="J23" s="141">
        <v>0</v>
      </c>
      <c r="K23" s="141">
        <v>0</v>
      </c>
      <c r="L23" s="141">
        <v>0</v>
      </c>
      <c r="M23" s="141">
        <v>0</v>
      </c>
      <c r="N23" s="144">
        <f t="shared" si="0"/>
        <v>8931.61</v>
      </c>
    </row>
    <row r="24" spans="1:16" x14ac:dyDescent="0.45">
      <c r="A24" s="51" t="s">
        <v>192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5576</v>
      </c>
      <c r="M24" s="141">
        <v>0</v>
      </c>
      <c r="N24" s="144">
        <f t="shared" si="0"/>
        <v>5576</v>
      </c>
    </row>
    <row r="25" spans="1:16" x14ac:dyDescent="0.45">
      <c r="A25" s="51" t="s">
        <v>193</v>
      </c>
      <c r="B25" s="141">
        <v>0</v>
      </c>
      <c r="C25" s="141">
        <v>0</v>
      </c>
      <c r="D25" s="141">
        <v>0</v>
      </c>
      <c r="E25" s="141">
        <v>0</v>
      </c>
      <c r="F25" s="141">
        <v>16779.12</v>
      </c>
      <c r="G25" s="141">
        <v>0</v>
      </c>
      <c r="H25" s="141">
        <v>0</v>
      </c>
      <c r="I25" s="141">
        <v>0</v>
      </c>
      <c r="J25" s="141">
        <v>0</v>
      </c>
      <c r="K25" s="141">
        <v>0</v>
      </c>
      <c r="L25" s="141">
        <v>0</v>
      </c>
      <c r="M25" s="141">
        <v>0</v>
      </c>
      <c r="N25" s="144">
        <f t="shared" si="0"/>
        <v>16779.12</v>
      </c>
    </row>
    <row r="26" spans="1:16" x14ac:dyDescent="0.45">
      <c r="A26" s="51" t="s">
        <v>194</v>
      </c>
      <c r="B26" s="141">
        <v>0</v>
      </c>
      <c r="C26" s="141">
        <v>44748.2</v>
      </c>
      <c r="D26" s="141">
        <v>18365.150000000001</v>
      </c>
      <c r="E26" s="141">
        <v>0</v>
      </c>
      <c r="F26" s="141">
        <v>78608.210000000006</v>
      </c>
      <c r="G26" s="141">
        <v>0</v>
      </c>
      <c r="H26" s="141">
        <v>0</v>
      </c>
      <c r="I26" s="141">
        <v>26305.94</v>
      </c>
      <c r="J26" s="141">
        <v>4445</v>
      </c>
      <c r="K26" s="141">
        <v>1487.22</v>
      </c>
      <c r="L26" s="141">
        <v>20970</v>
      </c>
      <c r="M26" s="141">
        <v>375</v>
      </c>
      <c r="N26" s="144">
        <f t="shared" si="0"/>
        <v>195304.72</v>
      </c>
    </row>
    <row r="27" spans="1:16" x14ac:dyDescent="0.45">
      <c r="A27" s="51" t="s">
        <v>195</v>
      </c>
      <c r="B27" s="141">
        <v>0</v>
      </c>
      <c r="C27" s="141">
        <v>0</v>
      </c>
      <c r="D27" s="141">
        <v>0</v>
      </c>
      <c r="E27" s="141">
        <v>0</v>
      </c>
      <c r="F27" s="141">
        <v>0</v>
      </c>
      <c r="G27" s="141">
        <v>0</v>
      </c>
      <c r="H27" s="141">
        <v>0</v>
      </c>
      <c r="I27" s="141">
        <v>2945.22</v>
      </c>
      <c r="J27" s="141">
        <v>0</v>
      </c>
      <c r="K27" s="141">
        <v>0</v>
      </c>
      <c r="L27" s="141">
        <v>0</v>
      </c>
      <c r="M27" s="141">
        <v>0</v>
      </c>
      <c r="N27" s="144">
        <f t="shared" si="0"/>
        <v>2945.22</v>
      </c>
    </row>
    <row r="28" spans="1:16" x14ac:dyDescent="0.45">
      <c r="A28" s="51" t="s">
        <v>196</v>
      </c>
      <c r="B28" s="141">
        <v>0</v>
      </c>
      <c r="C28" s="141">
        <v>0</v>
      </c>
      <c r="D28" s="141">
        <v>0</v>
      </c>
      <c r="E28" s="141">
        <v>0</v>
      </c>
      <c r="F28" s="141">
        <v>0</v>
      </c>
      <c r="G28" s="141">
        <v>1510.28</v>
      </c>
      <c r="H28" s="141">
        <v>0</v>
      </c>
      <c r="I28" s="141">
        <v>0</v>
      </c>
      <c r="J28" s="141">
        <v>0</v>
      </c>
      <c r="K28" s="141">
        <v>0</v>
      </c>
      <c r="L28" s="141">
        <v>0</v>
      </c>
      <c r="M28" s="141">
        <v>0</v>
      </c>
      <c r="N28" s="144">
        <f t="shared" si="0"/>
        <v>1510.28</v>
      </c>
    </row>
    <row r="29" spans="1:16" x14ac:dyDescent="0.45">
      <c r="A29" s="51" t="s">
        <v>197</v>
      </c>
      <c r="B29" s="141">
        <v>0</v>
      </c>
      <c r="C29" s="141">
        <v>2100</v>
      </c>
      <c r="D29" s="141">
        <v>122006.35</v>
      </c>
      <c r="E29" s="141">
        <v>43599.12</v>
      </c>
      <c r="F29" s="141">
        <v>0</v>
      </c>
      <c r="G29" s="141">
        <v>13929.3</v>
      </c>
      <c r="H29" s="141">
        <v>22784.58</v>
      </c>
      <c r="I29" s="141">
        <v>0</v>
      </c>
      <c r="J29" s="141">
        <v>0</v>
      </c>
      <c r="K29" s="141">
        <v>0</v>
      </c>
      <c r="L29" s="141">
        <v>0</v>
      </c>
      <c r="M29" s="141">
        <v>0</v>
      </c>
      <c r="N29" s="144">
        <f t="shared" si="0"/>
        <v>204419.34999999998</v>
      </c>
    </row>
    <row r="30" spans="1:16" x14ac:dyDescent="0.45">
      <c r="A30" s="51" t="s">
        <v>198</v>
      </c>
      <c r="B30" s="141">
        <v>0</v>
      </c>
      <c r="C30" s="141">
        <v>0</v>
      </c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3145</v>
      </c>
      <c r="M30" s="141">
        <v>0</v>
      </c>
      <c r="N30" s="144">
        <f t="shared" si="0"/>
        <v>3145</v>
      </c>
    </row>
    <row r="31" spans="1:16" x14ac:dyDescent="0.45">
      <c r="A31" s="51" t="s">
        <v>199</v>
      </c>
      <c r="B31" s="141">
        <v>0</v>
      </c>
      <c r="C31" s="141">
        <v>0</v>
      </c>
      <c r="D31" s="141">
        <v>938</v>
      </c>
      <c r="E31" s="141">
        <v>0</v>
      </c>
      <c r="F31" s="141">
        <v>0</v>
      </c>
      <c r="G31" s="141">
        <v>0</v>
      </c>
      <c r="H31" s="141">
        <v>0</v>
      </c>
      <c r="I31" s="141">
        <v>0</v>
      </c>
      <c r="J31" s="141">
        <v>0</v>
      </c>
      <c r="K31" s="141">
        <v>0</v>
      </c>
      <c r="L31" s="141">
        <v>0</v>
      </c>
      <c r="M31" s="141">
        <v>0</v>
      </c>
      <c r="N31" s="144">
        <f t="shared" si="0"/>
        <v>938</v>
      </c>
    </row>
    <row r="32" spans="1:16" x14ac:dyDescent="0.45">
      <c r="A32" s="51" t="s">
        <v>200</v>
      </c>
      <c r="B32" s="141">
        <v>29171.1</v>
      </c>
      <c r="C32" s="141">
        <v>8045.9</v>
      </c>
      <c r="D32" s="141">
        <v>42268.02</v>
      </c>
      <c r="E32" s="141">
        <v>45484.57</v>
      </c>
      <c r="F32" s="141">
        <v>35621.51</v>
      </c>
      <c r="G32" s="141">
        <v>40447.910000000003</v>
      </c>
      <c r="H32" s="141">
        <v>26784.47</v>
      </c>
      <c r="I32" s="141">
        <v>18067.68</v>
      </c>
      <c r="J32" s="141">
        <v>48788.13</v>
      </c>
      <c r="K32" s="141">
        <v>33229.660000000003</v>
      </c>
      <c r="L32" s="141">
        <v>43248.6</v>
      </c>
      <c r="M32" s="141">
        <v>59686.83</v>
      </c>
      <c r="N32" s="144">
        <f t="shared" si="0"/>
        <v>430844.37999999995</v>
      </c>
      <c r="P32" s="49" t="s">
        <v>41</v>
      </c>
    </row>
    <row r="33" spans="1:16" x14ac:dyDescent="0.45">
      <c r="A33" s="51" t="s">
        <v>201</v>
      </c>
      <c r="B33" s="141">
        <v>0</v>
      </c>
      <c r="C33" s="141">
        <v>1851</v>
      </c>
      <c r="D33" s="141">
        <v>0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5880</v>
      </c>
      <c r="K33" s="141">
        <v>0</v>
      </c>
      <c r="L33" s="141">
        <v>0</v>
      </c>
      <c r="M33" s="141">
        <v>0</v>
      </c>
      <c r="N33" s="144">
        <f t="shared" si="0"/>
        <v>7731</v>
      </c>
      <c r="P33" s="48" t="s">
        <v>42</v>
      </c>
    </row>
    <row r="34" spans="1:16" x14ac:dyDescent="0.45">
      <c r="A34" s="51" t="s">
        <v>202</v>
      </c>
      <c r="B34" s="141">
        <v>0</v>
      </c>
      <c r="C34" s="141">
        <v>0</v>
      </c>
      <c r="D34" s="141">
        <v>0</v>
      </c>
      <c r="E34" s="141">
        <v>0</v>
      </c>
      <c r="F34" s="141">
        <v>0</v>
      </c>
      <c r="G34" s="141">
        <v>153077.9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4">
        <f t="shared" si="0"/>
        <v>153077.9</v>
      </c>
      <c r="P34" s="50" t="s">
        <v>43</v>
      </c>
    </row>
    <row r="35" spans="1:16" x14ac:dyDescent="0.45">
      <c r="A35" s="51" t="s">
        <v>203</v>
      </c>
      <c r="B35" s="141">
        <v>94.3</v>
      </c>
      <c r="C35" s="141">
        <v>0</v>
      </c>
      <c r="D35" s="141">
        <v>0</v>
      </c>
      <c r="E35" s="141">
        <v>0</v>
      </c>
      <c r="F35" s="141">
        <v>881.84</v>
      </c>
      <c r="G35" s="141">
        <v>198.02</v>
      </c>
      <c r="H35" s="141">
        <v>99.01</v>
      </c>
      <c r="I35" s="141">
        <v>3790.07</v>
      </c>
      <c r="J35" s="141">
        <v>3276.26</v>
      </c>
      <c r="K35" s="141">
        <v>99.01</v>
      </c>
      <c r="L35" s="141">
        <v>425.97</v>
      </c>
      <c r="M35" s="141">
        <v>262.49</v>
      </c>
      <c r="N35" s="144">
        <f t="shared" si="0"/>
        <v>9126.9699999999993</v>
      </c>
    </row>
    <row r="36" spans="1:16" x14ac:dyDescent="0.45">
      <c r="A36" s="51" t="s">
        <v>204</v>
      </c>
      <c r="B36" s="141">
        <v>0</v>
      </c>
      <c r="C36" s="141">
        <v>0</v>
      </c>
      <c r="D36" s="141">
        <v>10500</v>
      </c>
      <c r="E36" s="141">
        <v>0</v>
      </c>
      <c r="F36" s="141">
        <v>10500</v>
      </c>
      <c r="G36" s="141">
        <v>0</v>
      </c>
      <c r="H36" s="141">
        <v>0</v>
      </c>
      <c r="I36" s="141">
        <v>0</v>
      </c>
      <c r="J36" s="141">
        <v>10500</v>
      </c>
      <c r="K36" s="141">
        <v>0</v>
      </c>
      <c r="L36" s="141">
        <v>10500</v>
      </c>
      <c r="M36" s="141">
        <v>0</v>
      </c>
      <c r="N36" s="144">
        <f t="shared" si="0"/>
        <v>42000</v>
      </c>
    </row>
    <row r="37" spans="1:16" x14ac:dyDescent="0.45">
      <c r="A37" s="51" t="s">
        <v>205</v>
      </c>
      <c r="B37" s="141">
        <v>458</v>
      </c>
      <c r="C37" s="141">
        <v>0</v>
      </c>
      <c r="D37" s="141">
        <v>1264.45</v>
      </c>
      <c r="E37" s="141">
        <v>1074</v>
      </c>
      <c r="F37" s="141">
        <v>0</v>
      </c>
      <c r="G37" s="141">
        <v>2345</v>
      </c>
      <c r="H37" s="141">
        <v>1716</v>
      </c>
      <c r="I37" s="141">
        <v>858</v>
      </c>
      <c r="J37" s="141">
        <v>858</v>
      </c>
      <c r="K37" s="141">
        <v>858</v>
      </c>
      <c r="L37" s="141">
        <v>0</v>
      </c>
      <c r="M37" s="141">
        <v>5580</v>
      </c>
      <c r="N37" s="144">
        <f t="shared" si="0"/>
        <v>15011.45</v>
      </c>
    </row>
    <row r="38" spans="1:16" x14ac:dyDescent="0.45">
      <c r="A38" s="51" t="s">
        <v>206</v>
      </c>
      <c r="B38" s="141">
        <v>0</v>
      </c>
      <c r="C38" s="141">
        <v>0</v>
      </c>
      <c r="D38" s="141">
        <v>0</v>
      </c>
      <c r="E38" s="141">
        <v>0</v>
      </c>
      <c r="F38" s="141">
        <v>7998.78</v>
      </c>
      <c r="G38" s="141">
        <v>0</v>
      </c>
      <c r="H38" s="141">
        <v>24897.360000000001</v>
      </c>
      <c r="I38" s="141">
        <v>0</v>
      </c>
      <c r="J38" s="141">
        <v>0</v>
      </c>
      <c r="K38" s="141">
        <v>9898.5</v>
      </c>
      <c r="L38" s="141">
        <v>0</v>
      </c>
      <c r="M38" s="141">
        <v>0</v>
      </c>
      <c r="N38" s="144">
        <f t="shared" si="0"/>
        <v>42794.64</v>
      </c>
    </row>
    <row r="39" spans="1:16" x14ac:dyDescent="0.45">
      <c r="A39" s="51" t="s">
        <v>207</v>
      </c>
      <c r="B39" s="141">
        <v>0</v>
      </c>
      <c r="C39" s="141">
        <v>7001.55</v>
      </c>
      <c r="D39" s="141">
        <v>0</v>
      </c>
      <c r="E39" s="141">
        <v>0</v>
      </c>
      <c r="F39" s="141">
        <v>0</v>
      </c>
      <c r="G39" s="141">
        <v>0</v>
      </c>
      <c r="H39" s="141">
        <v>0</v>
      </c>
      <c r="I39" s="141">
        <v>0</v>
      </c>
      <c r="J39" s="141">
        <v>0</v>
      </c>
      <c r="K39" s="141">
        <v>0</v>
      </c>
      <c r="L39" s="141">
        <v>7752.16</v>
      </c>
      <c r="M39" s="141">
        <v>6400</v>
      </c>
      <c r="N39" s="144">
        <f t="shared" si="0"/>
        <v>21153.71</v>
      </c>
    </row>
    <row r="40" spans="1:16" x14ac:dyDescent="0.45">
      <c r="A40" s="51" t="s">
        <v>208</v>
      </c>
      <c r="B40" s="141">
        <v>0</v>
      </c>
      <c r="C40" s="141">
        <v>0</v>
      </c>
      <c r="D40" s="141">
        <v>0</v>
      </c>
      <c r="E40" s="141">
        <v>0</v>
      </c>
      <c r="F40" s="141">
        <v>0</v>
      </c>
      <c r="G40" s="141">
        <v>0</v>
      </c>
      <c r="H40" s="141">
        <v>7508.51</v>
      </c>
      <c r="I40" s="141">
        <v>0</v>
      </c>
      <c r="J40" s="141">
        <v>0</v>
      </c>
      <c r="K40" s="141">
        <v>0</v>
      </c>
      <c r="L40" s="141">
        <v>0</v>
      </c>
      <c r="M40" s="141">
        <v>0</v>
      </c>
      <c r="N40" s="144">
        <f t="shared" si="0"/>
        <v>7508.51</v>
      </c>
    </row>
    <row r="41" spans="1:16" x14ac:dyDescent="0.45">
      <c r="A41" s="51" t="s">
        <v>209</v>
      </c>
      <c r="B41" s="141">
        <v>0</v>
      </c>
      <c r="C41" s="141">
        <v>0</v>
      </c>
      <c r="D41" s="141">
        <v>2366.9899999999998</v>
      </c>
      <c r="E41" s="141">
        <v>0</v>
      </c>
      <c r="F41" s="141">
        <v>133.66</v>
      </c>
      <c r="G41" s="141">
        <v>0</v>
      </c>
      <c r="H41" s="141">
        <v>0</v>
      </c>
      <c r="I41" s="141">
        <v>0</v>
      </c>
      <c r="J41" s="141">
        <v>0</v>
      </c>
      <c r="K41" s="141">
        <v>0</v>
      </c>
      <c r="L41" s="141">
        <v>0</v>
      </c>
      <c r="M41" s="141">
        <v>0</v>
      </c>
      <c r="N41" s="144">
        <f t="shared" si="0"/>
        <v>2500.6499999999996</v>
      </c>
    </row>
    <row r="42" spans="1:16" x14ac:dyDescent="0.45">
      <c r="A42" s="51" t="s">
        <v>210</v>
      </c>
      <c r="B42" s="141">
        <v>0</v>
      </c>
      <c r="C42" s="141">
        <v>17472.34</v>
      </c>
      <c r="D42" s="141">
        <v>0</v>
      </c>
      <c r="E42" s="141">
        <v>0</v>
      </c>
      <c r="F42" s="141">
        <v>0</v>
      </c>
      <c r="G42" s="141">
        <v>4709.33</v>
      </c>
      <c r="H42" s="141">
        <v>6175.5</v>
      </c>
      <c r="I42" s="141">
        <v>0</v>
      </c>
      <c r="J42" s="141">
        <v>9246.5</v>
      </c>
      <c r="K42" s="141">
        <v>0</v>
      </c>
      <c r="L42" s="141">
        <v>6175.5</v>
      </c>
      <c r="M42" s="141">
        <v>0</v>
      </c>
      <c r="N42" s="144">
        <f t="shared" si="0"/>
        <v>43779.17</v>
      </c>
    </row>
    <row r="43" spans="1:16" x14ac:dyDescent="0.45">
      <c r="A43" s="51" t="s">
        <v>211</v>
      </c>
      <c r="B43" s="141">
        <v>0</v>
      </c>
      <c r="C43" s="141">
        <v>0</v>
      </c>
      <c r="D43" s="141">
        <v>0</v>
      </c>
      <c r="E43" s="141">
        <v>0</v>
      </c>
      <c r="F43" s="141">
        <v>0</v>
      </c>
      <c r="G43" s="141">
        <v>0</v>
      </c>
      <c r="H43" s="141">
        <v>0</v>
      </c>
      <c r="I43" s="141">
        <v>0</v>
      </c>
      <c r="J43" s="141">
        <v>5838.34</v>
      </c>
      <c r="K43" s="141">
        <v>0</v>
      </c>
      <c r="L43" s="141">
        <v>0</v>
      </c>
      <c r="M43" s="141">
        <v>0</v>
      </c>
      <c r="N43" s="144">
        <f t="shared" si="0"/>
        <v>5838.34</v>
      </c>
    </row>
    <row r="44" spans="1:16" x14ac:dyDescent="0.45">
      <c r="A44" s="51" t="s">
        <v>212</v>
      </c>
      <c r="B44" s="141">
        <v>0</v>
      </c>
      <c r="C44" s="141">
        <v>0</v>
      </c>
      <c r="D44" s="141">
        <v>0</v>
      </c>
      <c r="E44" s="141">
        <v>3120.51</v>
      </c>
      <c r="F44" s="141">
        <v>0</v>
      </c>
      <c r="G44" s="141">
        <v>0</v>
      </c>
      <c r="H44" s="141">
        <v>0</v>
      </c>
      <c r="I44" s="141">
        <v>0</v>
      </c>
      <c r="J44" s="141">
        <v>2819.12</v>
      </c>
      <c r="K44" s="141">
        <v>0</v>
      </c>
      <c r="L44" s="141">
        <v>0</v>
      </c>
      <c r="M44" s="141">
        <v>0</v>
      </c>
      <c r="N44" s="144">
        <f t="shared" si="0"/>
        <v>5939.63</v>
      </c>
    </row>
    <row r="45" spans="1:16" x14ac:dyDescent="0.45">
      <c r="A45" s="51" t="s">
        <v>213</v>
      </c>
      <c r="B45" s="141">
        <v>230</v>
      </c>
      <c r="C45" s="141">
        <v>19791.48</v>
      </c>
      <c r="D45" s="141">
        <v>690</v>
      </c>
      <c r="E45" s="141">
        <v>2677.28</v>
      </c>
      <c r="F45" s="141">
        <v>16160</v>
      </c>
      <c r="G45" s="141">
        <v>46624.63</v>
      </c>
      <c r="H45" s="141">
        <v>4800</v>
      </c>
      <c r="I45" s="141">
        <v>21690</v>
      </c>
      <c r="J45" s="141">
        <v>9580</v>
      </c>
      <c r="K45" s="141">
        <v>3060</v>
      </c>
      <c r="L45" s="141">
        <v>870</v>
      </c>
      <c r="M45" s="141">
        <v>26268.18</v>
      </c>
      <c r="N45" s="144">
        <f t="shared" si="0"/>
        <v>152441.56999999998</v>
      </c>
    </row>
    <row r="46" spans="1:16" x14ac:dyDescent="0.45">
      <c r="A46" s="51" t="s">
        <v>214</v>
      </c>
      <c r="B46" s="141">
        <v>0</v>
      </c>
      <c r="C46" s="141">
        <v>0</v>
      </c>
      <c r="D46" s="141">
        <v>0</v>
      </c>
      <c r="E46" s="141">
        <v>11339.28</v>
      </c>
      <c r="F46" s="141">
        <v>0</v>
      </c>
      <c r="G46" s="141">
        <v>0</v>
      </c>
      <c r="H46" s="141">
        <v>0</v>
      </c>
      <c r="I46" s="141">
        <v>4519</v>
      </c>
      <c r="J46" s="141">
        <v>0</v>
      </c>
      <c r="K46" s="141">
        <v>0</v>
      </c>
      <c r="L46" s="141">
        <v>0</v>
      </c>
      <c r="M46" s="141">
        <v>3513</v>
      </c>
      <c r="N46" s="144">
        <f t="shared" si="0"/>
        <v>19371.28</v>
      </c>
    </row>
    <row r="47" spans="1:16" x14ac:dyDescent="0.45">
      <c r="A47" s="51" t="s">
        <v>215</v>
      </c>
      <c r="B47" s="141">
        <v>0</v>
      </c>
      <c r="C47" s="141">
        <v>0</v>
      </c>
      <c r="D47" s="141">
        <v>0</v>
      </c>
      <c r="E47" s="141">
        <v>0</v>
      </c>
      <c r="F47" s="141">
        <v>1048.99</v>
      </c>
      <c r="G47" s="141">
        <v>0</v>
      </c>
      <c r="H47" s="141">
        <v>0</v>
      </c>
      <c r="I47" s="141">
        <v>0</v>
      </c>
      <c r="J47" s="141">
        <v>0</v>
      </c>
      <c r="K47" s="141">
        <v>0</v>
      </c>
      <c r="L47" s="141">
        <v>0</v>
      </c>
      <c r="M47" s="141">
        <v>0</v>
      </c>
      <c r="N47" s="144">
        <f t="shared" si="0"/>
        <v>1048.99</v>
      </c>
    </row>
    <row r="48" spans="1:16" x14ac:dyDescent="0.45">
      <c r="A48" s="51" t="s">
        <v>216</v>
      </c>
      <c r="B48" s="141">
        <v>0</v>
      </c>
      <c r="C48" s="141">
        <v>0</v>
      </c>
      <c r="D48" s="141">
        <v>0</v>
      </c>
      <c r="E48" s="141">
        <v>0</v>
      </c>
      <c r="F48" s="141">
        <v>0</v>
      </c>
      <c r="G48" s="141">
        <v>0</v>
      </c>
      <c r="H48" s="141">
        <v>0</v>
      </c>
      <c r="I48" s="141">
        <v>0</v>
      </c>
      <c r="J48" s="141">
        <v>0</v>
      </c>
      <c r="K48" s="141">
        <v>6645.25</v>
      </c>
      <c r="L48" s="141">
        <v>0</v>
      </c>
      <c r="M48" s="141">
        <v>0</v>
      </c>
      <c r="N48" s="144">
        <f t="shared" si="0"/>
        <v>6645.25</v>
      </c>
    </row>
    <row r="49" spans="1:14" x14ac:dyDescent="0.45">
      <c r="A49" s="51" t="s">
        <v>217</v>
      </c>
      <c r="B49" s="141">
        <v>20220</v>
      </c>
      <c r="C49" s="141">
        <v>0</v>
      </c>
      <c r="D49" s="141">
        <v>0</v>
      </c>
      <c r="E49" s="141">
        <v>0</v>
      </c>
      <c r="F49" s="141">
        <v>0</v>
      </c>
      <c r="G49" s="141">
        <v>0</v>
      </c>
      <c r="H49" s="141">
        <v>0</v>
      </c>
      <c r="I49" s="141">
        <v>0</v>
      </c>
      <c r="J49" s="141">
        <v>0</v>
      </c>
      <c r="K49" s="141">
        <v>0</v>
      </c>
      <c r="L49" s="141">
        <v>0</v>
      </c>
      <c r="M49" s="141">
        <v>0</v>
      </c>
      <c r="N49" s="144">
        <f t="shared" si="0"/>
        <v>20220</v>
      </c>
    </row>
    <row r="50" spans="1:14" x14ac:dyDescent="0.45">
      <c r="A50" s="51" t="s">
        <v>218</v>
      </c>
      <c r="B50" s="141">
        <v>0</v>
      </c>
      <c r="C50" s="141">
        <v>0</v>
      </c>
      <c r="D50" s="141">
        <v>0</v>
      </c>
      <c r="E50" s="141">
        <v>1086</v>
      </c>
      <c r="F50" s="141">
        <v>2277.91</v>
      </c>
      <c r="G50" s="141">
        <v>0</v>
      </c>
      <c r="H50" s="141">
        <v>0</v>
      </c>
      <c r="I50" s="141">
        <v>0</v>
      </c>
      <c r="J50" s="141">
        <v>0</v>
      </c>
      <c r="K50" s="141">
        <v>23532</v>
      </c>
      <c r="L50" s="141">
        <v>4063</v>
      </c>
      <c r="M50" s="141">
        <v>34895</v>
      </c>
      <c r="N50" s="144">
        <f t="shared" si="0"/>
        <v>65853.91</v>
      </c>
    </row>
    <row r="51" spans="1:14" x14ac:dyDescent="0.45">
      <c r="A51" s="51" t="s">
        <v>219</v>
      </c>
      <c r="B51" s="141">
        <v>8313.15</v>
      </c>
      <c r="C51" s="141">
        <v>0</v>
      </c>
      <c r="D51" s="141">
        <v>0</v>
      </c>
      <c r="E51" s="141">
        <v>0</v>
      </c>
      <c r="F51" s="141">
        <v>0</v>
      </c>
      <c r="G51" s="141">
        <v>0</v>
      </c>
      <c r="H51" s="141">
        <v>0</v>
      </c>
      <c r="I51" s="141">
        <v>0</v>
      </c>
      <c r="J51" s="141">
        <v>0</v>
      </c>
      <c r="K51" s="141">
        <v>0</v>
      </c>
      <c r="L51" s="141">
        <v>4759.04</v>
      </c>
      <c r="M51" s="141">
        <v>230.4</v>
      </c>
      <c r="N51" s="144">
        <f t="shared" si="0"/>
        <v>13302.589999999998</v>
      </c>
    </row>
    <row r="52" spans="1:14" x14ac:dyDescent="0.45">
      <c r="A52" s="51" t="s">
        <v>220</v>
      </c>
      <c r="B52" s="141">
        <v>0</v>
      </c>
      <c r="C52" s="141">
        <v>1077</v>
      </c>
      <c r="D52" s="141">
        <v>0</v>
      </c>
      <c r="E52" s="141">
        <v>0</v>
      </c>
      <c r="F52" s="141">
        <v>0</v>
      </c>
      <c r="G52" s="141">
        <v>0</v>
      </c>
      <c r="H52" s="141">
        <v>0</v>
      </c>
      <c r="I52" s="141">
        <v>0</v>
      </c>
      <c r="J52" s="141">
        <v>0</v>
      </c>
      <c r="K52" s="141">
        <v>0</v>
      </c>
      <c r="L52" s="141">
        <v>0</v>
      </c>
      <c r="M52" s="141">
        <v>7540</v>
      </c>
      <c r="N52" s="144">
        <f t="shared" si="0"/>
        <v>8617</v>
      </c>
    </row>
    <row r="53" spans="1:14" x14ac:dyDescent="0.45">
      <c r="A53" s="51" t="s">
        <v>221</v>
      </c>
      <c r="B53" s="141">
        <v>1090</v>
      </c>
      <c r="C53" s="141">
        <v>3901.12</v>
      </c>
      <c r="D53" s="141">
        <v>696.42</v>
      </c>
      <c r="E53" s="141">
        <v>10816.68</v>
      </c>
      <c r="F53" s="141">
        <v>231.12</v>
      </c>
      <c r="G53" s="141">
        <v>1898.58</v>
      </c>
      <c r="H53" s="141">
        <v>2539.16</v>
      </c>
      <c r="I53" s="141">
        <v>11614.04</v>
      </c>
      <c r="J53" s="141">
        <v>8470.48</v>
      </c>
      <c r="K53" s="141">
        <v>1758.1</v>
      </c>
      <c r="L53" s="141">
        <v>8339.01</v>
      </c>
      <c r="M53" s="141">
        <v>455.97</v>
      </c>
      <c r="N53" s="144">
        <f t="shared" si="0"/>
        <v>51810.679999999993</v>
      </c>
    </row>
    <row r="54" spans="1:14" x14ac:dyDescent="0.45">
      <c r="A54" s="51" t="s">
        <v>222</v>
      </c>
      <c r="B54" s="141">
        <v>0</v>
      </c>
      <c r="C54" s="141">
        <v>64622</v>
      </c>
      <c r="D54" s="141">
        <v>0</v>
      </c>
      <c r="E54" s="141">
        <v>0</v>
      </c>
      <c r="F54" s="141">
        <v>0</v>
      </c>
      <c r="G54" s="141">
        <v>0</v>
      </c>
      <c r="H54" s="141">
        <v>0</v>
      </c>
      <c r="I54" s="141">
        <v>12271</v>
      </c>
      <c r="J54" s="141">
        <v>30220</v>
      </c>
      <c r="K54" s="141">
        <v>0</v>
      </c>
      <c r="L54" s="141">
        <v>0</v>
      </c>
      <c r="M54" s="141">
        <v>423.93</v>
      </c>
      <c r="N54" s="144">
        <f t="shared" si="0"/>
        <v>107536.93</v>
      </c>
    </row>
    <row r="55" spans="1:14" x14ac:dyDescent="0.45">
      <c r="A55" s="51" t="s">
        <v>223</v>
      </c>
      <c r="B55" s="141">
        <v>6032.95</v>
      </c>
      <c r="C55" s="141">
        <v>0</v>
      </c>
      <c r="D55" s="141">
        <v>0</v>
      </c>
      <c r="E55" s="141">
        <v>1103</v>
      </c>
      <c r="F55" s="141">
        <v>0</v>
      </c>
      <c r="G55" s="141">
        <v>0</v>
      </c>
      <c r="H55" s="141">
        <v>0</v>
      </c>
      <c r="I55" s="141">
        <v>0</v>
      </c>
      <c r="J55" s="141">
        <v>2600</v>
      </c>
      <c r="K55" s="141">
        <v>1300</v>
      </c>
      <c r="L55" s="141">
        <v>600</v>
      </c>
      <c r="M55" s="141">
        <v>600</v>
      </c>
      <c r="N55" s="144">
        <f t="shared" si="0"/>
        <v>12235.95</v>
      </c>
    </row>
    <row r="56" spans="1:14" x14ac:dyDescent="0.45">
      <c r="A56" s="51" t="s">
        <v>224</v>
      </c>
      <c r="B56" s="141">
        <v>0</v>
      </c>
      <c r="C56" s="141">
        <v>1771.92</v>
      </c>
      <c r="D56" s="141">
        <v>684.6</v>
      </c>
      <c r="E56" s="141">
        <v>10116.200000000001</v>
      </c>
      <c r="F56" s="141">
        <v>3336.54</v>
      </c>
      <c r="G56" s="141">
        <v>2593.14</v>
      </c>
      <c r="H56" s="141">
        <v>4908.84</v>
      </c>
      <c r="I56" s="141">
        <v>2569.14</v>
      </c>
      <c r="J56" s="141">
        <v>0</v>
      </c>
      <c r="K56" s="141">
        <v>0</v>
      </c>
      <c r="L56" s="141">
        <v>0</v>
      </c>
      <c r="M56" s="141">
        <v>0</v>
      </c>
      <c r="N56" s="144">
        <f t="shared" si="0"/>
        <v>25980.38</v>
      </c>
    </row>
    <row r="57" spans="1:14" x14ac:dyDescent="0.45">
      <c r="A57" s="51" t="s">
        <v>225</v>
      </c>
      <c r="B57" s="141">
        <v>0</v>
      </c>
      <c r="C57" s="141">
        <v>0</v>
      </c>
      <c r="D57" s="141">
        <v>0</v>
      </c>
      <c r="E57" s="141">
        <v>1576</v>
      </c>
      <c r="F57" s="141">
        <v>1576</v>
      </c>
      <c r="G57" s="141">
        <v>0</v>
      </c>
      <c r="H57" s="141">
        <v>0</v>
      </c>
      <c r="I57" s="141">
        <v>0</v>
      </c>
      <c r="J57" s="141">
        <v>0</v>
      </c>
      <c r="K57" s="141">
        <v>0</v>
      </c>
      <c r="L57" s="141">
        <v>0</v>
      </c>
      <c r="M57" s="141">
        <v>0</v>
      </c>
      <c r="N57" s="144">
        <f t="shared" si="0"/>
        <v>3152</v>
      </c>
    </row>
    <row r="58" spans="1:14" x14ac:dyDescent="0.45">
      <c r="A58" s="51" t="s">
        <v>40</v>
      </c>
      <c r="B58" s="141">
        <v>18232.72</v>
      </c>
      <c r="C58" s="141">
        <v>40876.1</v>
      </c>
      <c r="D58" s="141">
        <v>0</v>
      </c>
      <c r="E58" s="141">
        <v>0</v>
      </c>
      <c r="F58" s="141">
        <v>3325</v>
      </c>
      <c r="G58" s="141">
        <v>0</v>
      </c>
      <c r="H58" s="141">
        <v>0</v>
      </c>
      <c r="I58" s="141">
        <v>3310</v>
      </c>
      <c r="J58" s="141">
        <v>0</v>
      </c>
      <c r="K58" s="141">
        <v>0</v>
      </c>
      <c r="L58" s="141">
        <v>0</v>
      </c>
      <c r="M58" s="141">
        <v>0</v>
      </c>
      <c r="N58" s="144">
        <f t="shared" si="0"/>
        <v>65743.820000000007</v>
      </c>
    </row>
    <row r="59" spans="1:14" x14ac:dyDescent="0.45">
      <c r="A59" s="51" t="s">
        <v>226</v>
      </c>
      <c r="B59" s="141">
        <v>300</v>
      </c>
      <c r="C59" s="141">
        <v>0</v>
      </c>
      <c r="D59" s="141">
        <v>0</v>
      </c>
      <c r="E59" s="141">
        <v>0</v>
      </c>
      <c r="F59" s="141">
        <v>0</v>
      </c>
      <c r="G59" s="141">
        <v>0</v>
      </c>
      <c r="H59" s="141">
        <v>0</v>
      </c>
      <c r="I59" s="141">
        <v>0</v>
      </c>
      <c r="J59" s="141">
        <v>0</v>
      </c>
      <c r="K59" s="141">
        <v>0</v>
      </c>
      <c r="L59" s="141">
        <v>0</v>
      </c>
      <c r="M59" s="141">
        <v>0</v>
      </c>
      <c r="N59" s="144">
        <f t="shared" si="0"/>
        <v>300</v>
      </c>
    </row>
    <row r="60" spans="1:14" x14ac:dyDescent="0.45">
      <c r="A60" s="51" t="s">
        <v>227</v>
      </c>
      <c r="B60" s="141">
        <v>0</v>
      </c>
      <c r="C60" s="141">
        <v>0</v>
      </c>
      <c r="D60" s="141">
        <v>0</v>
      </c>
      <c r="E60" s="141">
        <v>0</v>
      </c>
      <c r="F60" s="141">
        <v>580</v>
      </c>
      <c r="G60" s="141">
        <v>0</v>
      </c>
      <c r="H60" s="141">
        <v>0</v>
      </c>
      <c r="I60" s="141">
        <v>0</v>
      </c>
      <c r="J60" s="141">
        <v>0</v>
      </c>
      <c r="K60" s="141">
        <v>0</v>
      </c>
      <c r="L60" s="141">
        <v>0</v>
      </c>
      <c r="M60" s="141">
        <v>0</v>
      </c>
      <c r="N60" s="144">
        <f t="shared" si="0"/>
        <v>580</v>
      </c>
    </row>
    <row r="61" spans="1:14" x14ac:dyDescent="0.45">
      <c r="A61" s="51" t="s">
        <v>228</v>
      </c>
      <c r="B61" s="141">
        <v>0</v>
      </c>
      <c r="C61" s="141">
        <v>0</v>
      </c>
      <c r="D61" s="141">
        <v>0</v>
      </c>
      <c r="E61" s="141">
        <v>0</v>
      </c>
      <c r="F61" s="141">
        <v>0</v>
      </c>
      <c r="G61" s="141">
        <v>0</v>
      </c>
      <c r="H61" s="141">
        <v>11262.76</v>
      </c>
      <c r="I61" s="141">
        <v>0</v>
      </c>
      <c r="J61" s="141">
        <v>0</v>
      </c>
      <c r="K61" s="141">
        <v>0</v>
      </c>
      <c r="L61" s="141">
        <v>0</v>
      </c>
      <c r="M61" s="141">
        <v>0</v>
      </c>
      <c r="N61" s="144">
        <f t="shared" si="0"/>
        <v>11262.76</v>
      </c>
    </row>
    <row r="62" spans="1:14" x14ac:dyDescent="0.45">
      <c r="A62" s="51" t="s">
        <v>229</v>
      </c>
      <c r="B62" s="141">
        <v>0</v>
      </c>
      <c r="C62" s="141">
        <v>0</v>
      </c>
      <c r="D62" s="141">
        <v>0</v>
      </c>
      <c r="E62" s="141">
        <v>0</v>
      </c>
      <c r="F62" s="141">
        <v>0</v>
      </c>
      <c r="G62" s="141">
        <v>0</v>
      </c>
      <c r="H62" s="141">
        <v>0</v>
      </c>
      <c r="I62" s="141">
        <v>1417.97</v>
      </c>
      <c r="J62" s="141">
        <v>0</v>
      </c>
      <c r="K62" s="141">
        <v>0</v>
      </c>
      <c r="L62" s="141">
        <v>0</v>
      </c>
      <c r="M62" s="141">
        <v>0</v>
      </c>
      <c r="N62" s="144">
        <f t="shared" si="0"/>
        <v>1417.97</v>
      </c>
    </row>
    <row r="63" spans="1:14" x14ac:dyDescent="0.45">
      <c r="A63" s="51" t="s">
        <v>230</v>
      </c>
      <c r="B63" s="141">
        <v>0</v>
      </c>
      <c r="C63" s="141">
        <v>0</v>
      </c>
      <c r="D63" s="141">
        <v>55688.63</v>
      </c>
      <c r="E63" s="141">
        <v>0</v>
      </c>
      <c r="F63" s="141">
        <v>981.93</v>
      </c>
      <c r="G63" s="141">
        <v>0</v>
      </c>
      <c r="H63" s="141">
        <v>0</v>
      </c>
      <c r="I63" s="141">
        <v>0</v>
      </c>
      <c r="J63" s="141">
        <v>0</v>
      </c>
      <c r="K63" s="141">
        <v>34875</v>
      </c>
      <c r="L63" s="141">
        <v>4719.33</v>
      </c>
      <c r="M63" s="141">
        <v>0</v>
      </c>
      <c r="N63" s="144">
        <f t="shared" si="0"/>
        <v>96264.89</v>
      </c>
    </row>
    <row r="64" spans="1:14" x14ac:dyDescent="0.45">
      <c r="A64" s="51" t="s">
        <v>231</v>
      </c>
      <c r="B64" s="141">
        <v>0</v>
      </c>
      <c r="C64" s="141">
        <v>0</v>
      </c>
      <c r="D64" s="141">
        <v>62796.36</v>
      </c>
      <c r="E64" s="141">
        <v>0</v>
      </c>
      <c r="F64" s="141">
        <v>0</v>
      </c>
      <c r="G64" s="141">
        <v>0</v>
      </c>
      <c r="H64" s="141">
        <v>0</v>
      </c>
      <c r="I64" s="141">
        <v>0</v>
      </c>
      <c r="J64" s="141">
        <v>0</v>
      </c>
      <c r="K64" s="141">
        <v>0</v>
      </c>
      <c r="L64" s="141">
        <v>0</v>
      </c>
      <c r="M64" s="141">
        <v>0</v>
      </c>
      <c r="N64" s="144">
        <f t="shared" si="0"/>
        <v>62796.36</v>
      </c>
    </row>
    <row r="65" spans="1:14" x14ac:dyDescent="0.45">
      <c r="A65" s="51" t="s">
        <v>232</v>
      </c>
      <c r="B65" s="141">
        <v>0</v>
      </c>
      <c r="C65" s="141">
        <v>0</v>
      </c>
      <c r="D65" s="141">
        <v>0</v>
      </c>
      <c r="E65" s="141">
        <v>0</v>
      </c>
      <c r="F65" s="141">
        <v>0</v>
      </c>
      <c r="G65" s="141">
        <v>0</v>
      </c>
      <c r="H65" s="141">
        <v>0</v>
      </c>
      <c r="I65" s="141">
        <v>0</v>
      </c>
      <c r="J65" s="141">
        <v>0</v>
      </c>
      <c r="K65" s="141">
        <v>712.8</v>
      </c>
      <c r="L65" s="141">
        <v>0</v>
      </c>
      <c r="M65" s="141">
        <v>303.73</v>
      </c>
      <c r="N65" s="144">
        <f t="shared" si="0"/>
        <v>1016.53</v>
      </c>
    </row>
    <row r="66" spans="1:14" x14ac:dyDescent="0.45">
      <c r="A66" s="51" t="s">
        <v>233</v>
      </c>
      <c r="B66" s="141">
        <v>411167.66</v>
      </c>
      <c r="C66" s="141">
        <v>24009.599999999999</v>
      </c>
      <c r="D66" s="141">
        <v>6705</v>
      </c>
      <c r="E66" s="141">
        <v>4222.42</v>
      </c>
      <c r="F66" s="141">
        <v>23243.200000000001</v>
      </c>
      <c r="G66" s="141">
        <v>39178.660000000003</v>
      </c>
      <c r="H66" s="141">
        <v>6820.16</v>
      </c>
      <c r="I66" s="141">
        <v>8064.8</v>
      </c>
      <c r="J66" s="141">
        <v>3824.71</v>
      </c>
      <c r="K66" s="141">
        <v>77900</v>
      </c>
      <c r="L66" s="141">
        <v>27974.400000000001</v>
      </c>
      <c r="M66" s="141">
        <v>42139.07</v>
      </c>
      <c r="N66" s="144">
        <f t="shared" ref="N66:N123" si="1">SUM(B66:M66)</f>
        <v>675249.67999999982</v>
      </c>
    </row>
    <row r="67" spans="1:14" x14ac:dyDescent="0.45">
      <c r="A67" s="51" t="s">
        <v>234</v>
      </c>
      <c r="B67" s="141">
        <v>5368</v>
      </c>
      <c r="C67" s="141">
        <v>0</v>
      </c>
      <c r="D67" s="141">
        <v>0</v>
      </c>
      <c r="E67" s="141">
        <v>0</v>
      </c>
      <c r="F67" s="141">
        <v>195.8</v>
      </c>
      <c r="G67" s="141">
        <v>0</v>
      </c>
      <c r="H67" s="141">
        <v>0</v>
      </c>
      <c r="I67" s="141">
        <v>0</v>
      </c>
      <c r="J67" s="141">
        <v>0</v>
      </c>
      <c r="K67" s="141">
        <v>0</v>
      </c>
      <c r="L67" s="141">
        <v>0</v>
      </c>
      <c r="M67" s="141">
        <v>0</v>
      </c>
      <c r="N67" s="144">
        <f t="shared" si="1"/>
        <v>5563.8</v>
      </c>
    </row>
    <row r="68" spans="1:14" x14ac:dyDescent="0.45">
      <c r="A68" s="51" t="s">
        <v>235</v>
      </c>
      <c r="B68" s="141">
        <v>13414</v>
      </c>
      <c r="C68" s="141">
        <v>7279.31</v>
      </c>
      <c r="D68" s="141">
        <v>5760</v>
      </c>
      <c r="E68" s="141">
        <v>18877.240000000002</v>
      </c>
      <c r="F68" s="141">
        <v>4950</v>
      </c>
      <c r="G68" s="141">
        <v>4480</v>
      </c>
      <c r="H68" s="141">
        <v>0</v>
      </c>
      <c r="I68" s="141">
        <v>6463</v>
      </c>
      <c r="J68" s="141">
        <v>5265</v>
      </c>
      <c r="K68" s="141">
        <v>46160</v>
      </c>
      <c r="L68" s="141">
        <v>0</v>
      </c>
      <c r="M68" s="141">
        <v>8445</v>
      </c>
      <c r="N68" s="144">
        <f t="shared" si="1"/>
        <v>121093.55</v>
      </c>
    </row>
    <row r="69" spans="1:14" x14ac:dyDescent="0.45">
      <c r="A69" s="51" t="s">
        <v>236</v>
      </c>
      <c r="B69" s="141">
        <v>0</v>
      </c>
      <c r="C69" s="141">
        <v>4775.3999999999996</v>
      </c>
      <c r="D69" s="141">
        <v>0</v>
      </c>
      <c r="E69" s="141">
        <v>0</v>
      </c>
      <c r="F69" s="141">
        <v>826</v>
      </c>
      <c r="G69" s="141">
        <v>0</v>
      </c>
      <c r="H69" s="141">
        <v>0</v>
      </c>
      <c r="I69" s="141">
        <v>0</v>
      </c>
      <c r="J69" s="141">
        <v>0</v>
      </c>
      <c r="K69" s="141">
        <v>0</v>
      </c>
      <c r="L69" s="141">
        <v>0</v>
      </c>
      <c r="M69" s="141">
        <v>0</v>
      </c>
      <c r="N69" s="144">
        <f t="shared" si="1"/>
        <v>5601.4</v>
      </c>
    </row>
    <row r="70" spans="1:14" x14ac:dyDescent="0.45">
      <c r="A70" s="51" t="s">
        <v>237</v>
      </c>
      <c r="B70" s="141">
        <v>0</v>
      </c>
      <c r="C70" s="141">
        <v>3826</v>
      </c>
      <c r="D70" s="141">
        <v>0</v>
      </c>
      <c r="E70" s="141">
        <v>0</v>
      </c>
      <c r="F70" s="141">
        <v>0</v>
      </c>
      <c r="G70" s="141">
        <v>0</v>
      </c>
      <c r="H70" s="141">
        <v>3904.54</v>
      </c>
      <c r="I70" s="141">
        <v>0</v>
      </c>
      <c r="J70" s="141">
        <v>0</v>
      </c>
      <c r="K70" s="141">
        <v>0</v>
      </c>
      <c r="L70" s="141">
        <v>0</v>
      </c>
      <c r="M70" s="141">
        <v>0</v>
      </c>
      <c r="N70" s="144">
        <f t="shared" si="1"/>
        <v>7730.54</v>
      </c>
    </row>
    <row r="71" spans="1:14" x14ac:dyDescent="0.45">
      <c r="A71" s="51" t="s">
        <v>238</v>
      </c>
      <c r="B71" s="141">
        <v>0</v>
      </c>
      <c r="C71" s="141">
        <v>0</v>
      </c>
      <c r="D71" s="141">
        <v>1457.72</v>
      </c>
      <c r="E71" s="141">
        <v>0</v>
      </c>
      <c r="F71" s="141">
        <v>0</v>
      </c>
      <c r="G71" s="141">
        <v>0</v>
      </c>
      <c r="H71" s="141">
        <v>0</v>
      </c>
      <c r="I71" s="141">
        <v>0</v>
      </c>
      <c r="J71" s="141">
        <v>0</v>
      </c>
      <c r="K71" s="141">
        <v>0</v>
      </c>
      <c r="L71" s="141">
        <v>0</v>
      </c>
      <c r="M71" s="141">
        <v>0</v>
      </c>
      <c r="N71" s="144">
        <f t="shared" si="1"/>
        <v>1457.72</v>
      </c>
    </row>
    <row r="72" spans="1:14" x14ac:dyDescent="0.45">
      <c r="A72" s="51" t="s">
        <v>239</v>
      </c>
      <c r="B72" s="141">
        <v>0</v>
      </c>
      <c r="C72" s="141">
        <v>0</v>
      </c>
      <c r="D72" s="141">
        <v>0</v>
      </c>
      <c r="E72" s="141">
        <v>0</v>
      </c>
      <c r="F72" s="141">
        <v>0</v>
      </c>
      <c r="G72" s="141">
        <v>0</v>
      </c>
      <c r="H72" s="141">
        <v>0</v>
      </c>
      <c r="I72" s="141">
        <v>3360</v>
      </c>
      <c r="J72" s="141">
        <v>0</v>
      </c>
      <c r="K72" s="141">
        <v>0</v>
      </c>
      <c r="L72" s="141">
        <v>0</v>
      </c>
      <c r="M72" s="141">
        <v>0</v>
      </c>
      <c r="N72" s="144">
        <f t="shared" si="1"/>
        <v>3360</v>
      </c>
    </row>
    <row r="73" spans="1:14" x14ac:dyDescent="0.45">
      <c r="A73" s="51" t="s">
        <v>240</v>
      </c>
      <c r="B73" s="141">
        <v>0</v>
      </c>
      <c r="C73" s="141">
        <v>0</v>
      </c>
      <c r="D73" s="141">
        <v>0</v>
      </c>
      <c r="E73" s="141">
        <v>0</v>
      </c>
      <c r="F73" s="141">
        <v>0</v>
      </c>
      <c r="G73" s="141">
        <v>0</v>
      </c>
      <c r="H73" s="141">
        <v>0</v>
      </c>
      <c r="I73" s="141">
        <v>8162</v>
      </c>
      <c r="J73" s="141">
        <v>0</v>
      </c>
      <c r="K73" s="141">
        <v>12293</v>
      </c>
      <c r="L73" s="141">
        <v>0</v>
      </c>
      <c r="M73" s="141">
        <v>0</v>
      </c>
      <c r="N73" s="144">
        <f t="shared" si="1"/>
        <v>20455</v>
      </c>
    </row>
    <row r="74" spans="1:14" x14ac:dyDescent="0.45">
      <c r="A74" s="51" t="s">
        <v>241</v>
      </c>
      <c r="B74" s="141">
        <v>0</v>
      </c>
      <c r="C74" s="141">
        <v>0</v>
      </c>
      <c r="D74" s="141">
        <v>0</v>
      </c>
      <c r="E74" s="141">
        <v>0</v>
      </c>
      <c r="F74" s="141">
        <v>0</v>
      </c>
      <c r="G74" s="141">
        <v>0</v>
      </c>
      <c r="H74" s="141">
        <v>10500</v>
      </c>
      <c r="I74" s="141">
        <v>0</v>
      </c>
      <c r="J74" s="141">
        <v>0</v>
      </c>
      <c r="K74" s="141">
        <v>14150</v>
      </c>
      <c r="L74" s="141">
        <v>5900</v>
      </c>
      <c r="M74" s="141">
        <v>11950</v>
      </c>
      <c r="N74" s="144">
        <f t="shared" si="1"/>
        <v>42500</v>
      </c>
    </row>
    <row r="75" spans="1:14" x14ac:dyDescent="0.45">
      <c r="A75" s="51" t="s">
        <v>242</v>
      </c>
      <c r="B75" s="141">
        <v>0</v>
      </c>
      <c r="C75" s="141">
        <v>0</v>
      </c>
      <c r="D75" s="141">
        <v>0</v>
      </c>
      <c r="E75" s="141">
        <v>0</v>
      </c>
      <c r="F75" s="141">
        <v>0</v>
      </c>
      <c r="G75" s="141">
        <v>10000.5</v>
      </c>
      <c r="H75" s="141">
        <v>0</v>
      </c>
      <c r="I75" s="141">
        <v>8342.9</v>
      </c>
      <c r="J75" s="141">
        <v>0</v>
      </c>
      <c r="K75" s="141">
        <v>0</v>
      </c>
      <c r="L75" s="141">
        <v>6639.75</v>
      </c>
      <c r="M75" s="141">
        <v>0</v>
      </c>
      <c r="N75" s="144">
        <f t="shared" si="1"/>
        <v>24983.15</v>
      </c>
    </row>
    <row r="76" spans="1:14" x14ac:dyDescent="0.45">
      <c r="A76" s="51" t="s">
        <v>243</v>
      </c>
      <c r="B76" s="141">
        <v>1396</v>
      </c>
      <c r="C76" s="141">
        <v>22634.7</v>
      </c>
      <c r="D76" s="141">
        <v>0</v>
      </c>
      <c r="E76" s="141">
        <v>0</v>
      </c>
      <c r="F76" s="141">
        <v>0</v>
      </c>
      <c r="G76" s="141">
        <v>0</v>
      </c>
      <c r="H76" s="141">
        <v>0</v>
      </c>
      <c r="I76" s="141">
        <v>667</v>
      </c>
      <c r="J76" s="141">
        <v>0</v>
      </c>
      <c r="K76" s="141">
        <v>6245.05</v>
      </c>
      <c r="L76" s="141">
        <v>0</v>
      </c>
      <c r="M76" s="141">
        <v>1089</v>
      </c>
      <c r="N76" s="144">
        <f t="shared" si="1"/>
        <v>32031.75</v>
      </c>
    </row>
    <row r="77" spans="1:14" x14ac:dyDescent="0.45">
      <c r="A77" s="51" t="s">
        <v>244</v>
      </c>
      <c r="B77" s="141">
        <v>0</v>
      </c>
      <c r="C77" s="141">
        <v>0</v>
      </c>
      <c r="D77" s="141">
        <v>0</v>
      </c>
      <c r="E77" s="141">
        <v>0</v>
      </c>
      <c r="F77" s="141">
        <v>0</v>
      </c>
      <c r="G77" s="141">
        <v>0</v>
      </c>
      <c r="H77" s="141">
        <v>0</v>
      </c>
      <c r="I77" s="141">
        <v>139</v>
      </c>
      <c r="J77" s="141">
        <v>0</v>
      </c>
      <c r="K77" s="141">
        <v>0</v>
      </c>
      <c r="L77" s="141">
        <v>0</v>
      </c>
      <c r="M77" s="141">
        <v>0</v>
      </c>
      <c r="N77" s="144">
        <f t="shared" si="1"/>
        <v>139</v>
      </c>
    </row>
    <row r="78" spans="1:14" x14ac:dyDescent="0.45">
      <c r="A78" s="51" t="s">
        <v>245</v>
      </c>
      <c r="B78" s="141">
        <v>0</v>
      </c>
      <c r="C78" s="141">
        <v>0</v>
      </c>
      <c r="D78" s="141">
        <v>0</v>
      </c>
      <c r="E78" s="141">
        <v>2178</v>
      </c>
      <c r="F78" s="141">
        <v>0</v>
      </c>
      <c r="G78" s="141">
        <v>0</v>
      </c>
      <c r="H78" s="141">
        <v>0</v>
      </c>
      <c r="I78" s="141">
        <v>0</v>
      </c>
      <c r="J78" s="141">
        <v>0</v>
      </c>
      <c r="K78" s="141">
        <v>0</v>
      </c>
      <c r="L78" s="141">
        <v>0</v>
      </c>
      <c r="M78" s="141">
        <v>0</v>
      </c>
      <c r="N78" s="144">
        <f t="shared" si="1"/>
        <v>2178</v>
      </c>
    </row>
    <row r="79" spans="1:14" x14ac:dyDescent="0.45">
      <c r="A79" s="51" t="s">
        <v>246</v>
      </c>
      <c r="B79" s="141">
        <v>217.5</v>
      </c>
      <c r="C79" s="141">
        <v>0</v>
      </c>
      <c r="D79" s="141">
        <v>0</v>
      </c>
      <c r="E79" s="141">
        <v>0</v>
      </c>
      <c r="F79" s="141">
        <v>0</v>
      </c>
      <c r="G79" s="141">
        <v>0</v>
      </c>
      <c r="H79" s="141">
        <v>0</v>
      </c>
      <c r="I79" s="141">
        <v>0</v>
      </c>
      <c r="J79" s="141">
        <v>0</v>
      </c>
      <c r="K79" s="141">
        <v>0</v>
      </c>
      <c r="L79" s="141">
        <v>0</v>
      </c>
      <c r="M79" s="141">
        <v>0</v>
      </c>
      <c r="N79" s="144">
        <f t="shared" si="1"/>
        <v>217.5</v>
      </c>
    </row>
    <row r="80" spans="1:14" x14ac:dyDescent="0.45">
      <c r="A80" s="51" t="s">
        <v>247</v>
      </c>
      <c r="B80" s="141">
        <v>53930</v>
      </c>
      <c r="C80" s="141">
        <v>1932</v>
      </c>
      <c r="D80" s="141">
        <v>2268.5</v>
      </c>
      <c r="E80" s="141">
        <v>0</v>
      </c>
      <c r="F80" s="141">
        <v>0</v>
      </c>
      <c r="G80" s="141">
        <v>2223</v>
      </c>
      <c r="H80" s="141">
        <v>0</v>
      </c>
      <c r="I80" s="141">
        <v>0</v>
      </c>
      <c r="J80" s="141">
        <v>0</v>
      </c>
      <c r="K80" s="141">
        <v>0</v>
      </c>
      <c r="L80" s="141">
        <v>5878</v>
      </c>
      <c r="M80" s="141">
        <v>0</v>
      </c>
      <c r="N80" s="144">
        <f t="shared" si="1"/>
        <v>66231.5</v>
      </c>
    </row>
    <row r="81" spans="1:14" x14ac:dyDescent="0.45">
      <c r="A81" s="51" t="s">
        <v>248</v>
      </c>
      <c r="B81" s="141">
        <v>0</v>
      </c>
      <c r="C81" s="141">
        <v>0</v>
      </c>
      <c r="D81" s="141">
        <v>0</v>
      </c>
      <c r="E81" s="141">
        <v>0</v>
      </c>
      <c r="F81" s="141">
        <v>0</v>
      </c>
      <c r="G81" s="141">
        <v>8686.7999999999993</v>
      </c>
      <c r="H81" s="141">
        <v>0</v>
      </c>
      <c r="I81" s="141">
        <v>0</v>
      </c>
      <c r="J81" s="141">
        <v>4087.85</v>
      </c>
      <c r="K81" s="141">
        <v>7046.8</v>
      </c>
      <c r="L81" s="141">
        <v>0</v>
      </c>
      <c r="M81" s="141">
        <v>664.12</v>
      </c>
      <c r="N81" s="144">
        <f t="shared" si="1"/>
        <v>20485.57</v>
      </c>
    </row>
    <row r="82" spans="1:14" x14ac:dyDescent="0.45">
      <c r="A82" s="51" t="s">
        <v>249</v>
      </c>
      <c r="B82" s="141">
        <v>0</v>
      </c>
      <c r="C82" s="141">
        <v>0</v>
      </c>
      <c r="D82" s="141">
        <v>0</v>
      </c>
      <c r="E82" s="141">
        <v>0</v>
      </c>
      <c r="F82" s="141">
        <v>0</v>
      </c>
      <c r="G82" s="141">
        <v>0</v>
      </c>
      <c r="H82" s="141">
        <v>0</v>
      </c>
      <c r="I82" s="141">
        <v>18405.86</v>
      </c>
      <c r="J82" s="141">
        <v>0</v>
      </c>
      <c r="K82" s="141">
        <v>0</v>
      </c>
      <c r="L82" s="141">
        <v>0</v>
      </c>
      <c r="M82" s="141">
        <v>0</v>
      </c>
      <c r="N82" s="144">
        <f t="shared" si="1"/>
        <v>18405.86</v>
      </c>
    </row>
    <row r="83" spans="1:14" x14ac:dyDescent="0.45">
      <c r="A83" s="51" t="s">
        <v>250</v>
      </c>
      <c r="B83" s="141">
        <v>0</v>
      </c>
      <c r="C83" s="141">
        <v>0</v>
      </c>
      <c r="D83" s="141">
        <v>0</v>
      </c>
      <c r="E83" s="141">
        <v>0</v>
      </c>
      <c r="F83" s="141">
        <v>0</v>
      </c>
      <c r="G83" s="141">
        <v>10104.959999999999</v>
      </c>
      <c r="H83" s="141">
        <v>0</v>
      </c>
      <c r="I83" s="141">
        <v>0</v>
      </c>
      <c r="J83" s="141">
        <v>0</v>
      </c>
      <c r="K83" s="141">
        <v>0</v>
      </c>
      <c r="L83" s="141">
        <v>0</v>
      </c>
      <c r="M83" s="141">
        <v>0</v>
      </c>
      <c r="N83" s="144">
        <f t="shared" si="1"/>
        <v>10104.959999999999</v>
      </c>
    </row>
    <row r="84" spans="1:14" x14ac:dyDescent="0.45">
      <c r="A84" s="51" t="s">
        <v>251</v>
      </c>
      <c r="B84" s="141">
        <v>0</v>
      </c>
      <c r="C84" s="141">
        <v>0</v>
      </c>
      <c r="D84" s="141">
        <v>0</v>
      </c>
      <c r="E84" s="141">
        <v>0</v>
      </c>
      <c r="F84" s="141">
        <v>0</v>
      </c>
      <c r="G84" s="141">
        <v>0</v>
      </c>
      <c r="H84" s="141">
        <v>7499.23</v>
      </c>
      <c r="I84" s="141">
        <v>0</v>
      </c>
      <c r="J84" s="141">
        <v>0</v>
      </c>
      <c r="K84" s="141">
        <v>0</v>
      </c>
      <c r="L84" s="141">
        <v>0</v>
      </c>
      <c r="M84" s="141">
        <v>0</v>
      </c>
      <c r="N84" s="144">
        <f t="shared" si="1"/>
        <v>7499.23</v>
      </c>
    </row>
    <row r="85" spans="1:14" x14ac:dyDescent="0.45">
      <c r="A85" s="51" t="s">
        <v>252</v>
      </c>
      <c r="B85" s="141">
        <v>0</v>
      </c>
      <c r="C85" s="141">
        <v>0</v>
      </c>
      <c r="D85" s="141">
        <v>0</v>
      </c>
      <c r="E85" s="141">
        <v>0</v>
      </c>
      <c r="F85" s="141">
        <v>0</v>
      </c>
      <c r="G85" s="141">
        <v>0</v>
      </c>
      <c r="H85" s="141">
        <v>0</v>
      </c>
      <c r="I85" s="141">
        <v>0</v>
      </c>
      <c r="J85" s="141">
        <v>0</v>
      </c>
      <c r="K85" s="141">
        <v>0</v>
      </c>
      <c r="L85" s="141">
        <v>1279</v>
      </c>
      <c r="M85" s="141">
        <v>1317.29</v>
      </c>
      <c r="N85" s="144">
        <f t="shared" si="1"/>
        <v>2596.29</v>
      </c>
    </row>
    <row r="86" spans="1:14" x14ac:dyDescent="0.45">
      <c r="A86" s="51" t="s">
        <v>253</v>
      </c>
      <c r="B86" s="141">
        <v>0</v>
      </c>
      <c r="C86" s="141">
        <v>0</v>
      </c>
      <c r="D86" s="141">
        <v>0</v>
      </c>
      <c r="E86" s="141">
        <v>0</v>
      </c>
      <c r="F86" s="141">
        <v>0</v>
      </c>
      <c r="G86" s="141">
        <v>0</v>
      </c>
      <c r="H86" s="141">
        <v>0</v>
      </c>
      <c r="I86" s="141">
        <v>2900</v>
      </c>
      <c r="J86" s="141">
        <v>400</v>
      </c>
      <c r="K86" s="141">
        <v>0</v>
      </c>
      <c r="L86" s="141">
        <v>0</v>
      </c>
      <c r="M86" s="141">
        <v>0</v>
      </c>
      <c r="N86" s="144">
        <f t="shared" si="1"/>
        <v>3300</v>
      </c>
    </row>
    <row r="87" spans="1:14" x14ac:dyDescent="0.45">
      <c r="A87" s="51" t="s">
        <v>254</v>
      </c>
      <c r="B87" s="141">
        <v>4693.34</v>
      </c>
      <c r="C87" s="141">
        <v>0</v>
      </c>
      <c r="D87" s="141">
        <v>0</v>
      </c>
      <c r="E87" s="141">
        <v>0</v>
      </c>
      <c r="F87" s="141">
        <v>0</v>
      </c>
      <c r="G87" s="141">
        <v>0</v>
      </c>
      <c r="H87" s="141">
        <v>713.77</v>
      </c>
      <c r="I87" s="141">
        <v>0</v>
      </c>
      <c r="J87" s="141">
        <v>0</v>
      </c>
      <c r="K87" s="141">
        <v>3415.14</v>
      </c>
      <c r="L87" s="141">
        <v>0</v>
      </c>
      <c r="M87" s="141">
        <v>7266.06</v>
      </c>
      <c r="N87" s="144">
        <f t="shared" si="1"/>
        <v>16088.310000000001</v>
      </c>
    </row>
    <row r="88" spans="1:14" x14ac:dyDescent="0.45">
      <c r="A88" s="51" t="s">
        <v>255</v>
      </c>
      <c r="B88" s="141">
        <v>0</v>
      </c>
      <c r="C88" s="141">
        <v>0</v>
      </c>
      <c r="D88" s="141">
        <v>3750</v>
      </c>
      <c r="E88" s="141">
        <v>0</v>
      </c>
      <c r="F88" s="141">
        <v>0</v>
      </c>
      <c r="G88" s="141">
        <v>0</v>
      </c>
      <c r="H88" s="141">
        <v>0</v>
      </c>
      <c r="I88" s="141">
        <v>0</v>
      </c>
      <c r="J88" s="141">
        <v>11516</v>
      </c>
      <c r="K88" s="141">
        <v>0</v>
      </c>
      <c r="L88" s="141">
        <v>0</v>
      </c>
      <c r="M88" s="141">
        <v>0</v>
      </c>
      <c r="N88" s="144">
        <f t="shared" si="1"/>
        <v>15266</v>
      </c>
    </row>
    <row r="89" spans="1:14" x14ac:dyDescent="0.45">
      <c r="A89" s="51" t="s">
        <v>256</v>
      </c>
      <c r="B89" s="141">
        <v>0</v>
      </c>
      <c r="C89" s="141">
        <v>0</v>
      </c>
      <c r="D89" s="141">
        <v>0</v>
      </c>
      <c r="E89" s="141">
        <v>1484.5</v>
      </c>
      <c r="F89" s="141">
        <v>0</v>
      </c>
      <c r="G89" s="141">
        <v>0</v>
      </c>
      <c r="H89" s="141">
        <v>0</v>
      </c>
      <c r="I89" s="141">
        <v>1020.46</v>
      </c>
      <c r="J89" s="141">
        <v>227.62</v>
      </c>
      <c r="K89" s="141">
        <v>0</v>
      </c>
      <c r="L89" s="141">
        <v>0</v>
      </c>
      <c r="M89" s="141">
        <v>259.2</v>
      </c>
      <c r="N89" s="144">
        <f t="shared" si="1"/>
        <v>2991.7799999999997</v>
      </c>
    </row>
    <row r="90" spans="1:14" x14ac:dyDescent="0.45">
      <c r="A90" s="51" t="s">
        <v>257</v>
      </c>
      <c r="B90" s="141">
        <v>0</v>
      </c>
      <c r="C90" s="141">
        <v>0</v>
      </c>
      <c r="D90" s="141">
        <v>0</v>
      </c>
      <c r="E90" s="141">
        <v>0</v>
      </c>
      <c r="F90" s="141">
        <v>0</v>
      </c>
      <c r="G90" s="141">
        <v>0</v>
      </c>
      <c r="H90" s="141">
        <v>454.04</v>
      </c>
      <c r="I90" s="141">
        <v>0</v>
      </c>
      <c r="J90" s="141">
        <v>0</v>
      </c>
      <c r="K90" s="141">
        <v>0</v>
      </c>
      <c r="L90" s="141">
        <v>0</v>
      </c>
      <c r="M90" s="141">
        <v>0</v>
      </c>
      <c r="N90" s="144">
        <f t="shared" si="1"/>
        <v>454.04</v>
      </c>
    </row>
    <row r="91" spans="1:14" x14ac:dyDescent="0.45">
      <c r="A91" s="51" t="s">
        <v>258</v>
      </c>
      <c r="B91" s="141">
        <v>0</v>
      </c>
      <c r="C91" s="141">
        <v>0</v>
      </c>
      <c r="D91" s="141">
        <v>759.63</v>
      </c>
      <c r="E91" s="141">
        <v>0</v>
      </c>
      <c r="F91" s="141">
        <v>147.99</v>
      </c>
      <c r="G91" s="141">
        <v>0</v>
      </c>
      <c r="H91" s="141">
        <v>0</v>
      </c>
      <c r="I91" s="141">
        <v>0</v>
      </c>
      <c r="J91" s="141">
        <v>0</v>
      </c>
      <c r="K91" s="141">
        <v>0</v>
      </c>
      <c r="L91" s="141">
        <v>0</v>
      </c>
      <c r="M91" s="141">
        <v>0</v>
      </c>
      <c r="N91" s="144">
        <f t="shared" si="1"/>
        <v>907.62</v>
      </c>
    </row>
    <row r="92" spans="1:14" x14ac:dyDescent="0.45">
      <c r="A92" s="51" t="s">
        <v>259</v>
      </c>
      <c r="B92" s="141">
        <v>0</v>
      </c>
      <c r="C92" s="141">
        <v>0</v>
      </c>
      <c r="D92" s="141">
        <v>0</v>
      </c>
      <c r="E92" s="141">
        <v>0</v>
      </c>
      <c r="F92" s="141">
        <v>0</v>
      </c>
      <c r="G92" s="141">
        <v>0</v>
      </c>
      <c r="H92" s="141">
        <v>0</v>
      </c>
      <c r="I92" s="141">
        <v>0</v>
      </c>
      <c r="J92" s="141">
        <v>1300</v>
      </c>
      <c r="K92" s="141">
        <v>3530</v>
      </c>
      <c r="L92" s="141">
        <v>0</v>
      </c>
      <c r="M92" s="141">
        <v>5000</v>
      </c>
      <c r="N92" s="144">
        <f t="shared" si="1"/>
        <v>9830</v>
      </c>
    </row>
    <row r="93" spans="1:14" x14ac:dyDescent="0.45">
      <c r="A93" s="51" t="s">
        <v>260</v>
      </c>
      <c r="B93" s="141">
        <v>0</v>
      </c>
      <c r="C93" s="141">
        <v>442.24</v>
      </c>
      <c r="D93" s="141">
        <v>0</v>
      </c>
      <c r="E93" s="141">
        <v>0</v>
      </c>
      <c r="F93" s="141">
        <v>0</v>
      </c>
      <c r="G93" s="141">
        <v>0</v>
      </c>
      <c r="H93" s="141">
        <v>0</v>
      </c>
      <c r="I93" s="141">
        <v>0</v>
      </c>
      <c r="J93" s="141">
        <v>0</v>
      </c>
      <c r="K93" s="141">
        <v>0</v>
      </c>
      <c r="L93" s="141">
        <v>0</v>
      </c>
      <c r="M93" s="141">
        <v>0</v>
      </c>
      <c r="N93" s="144">
        <f t="shared" si="1"/>
        <v>442.24</v>
      </c>
    </row>
    <row r="94" spans="1:14" x14ac:dyDescent="0.45">
      <c r="A94" s="51" t="s">
        <v>261</v>
      </c>
      <c r="B94" s="141">
        <v>0</v>
      </c>
      <c r="C94" s="141">
        <v>0</v>
      </c>
      <c r="D94" s="141">
        <v>0</v>
      </c>
      <c r="E94" s="141">
        <v>0</v>
      </c>
      <c r="F94" s="141">
        <v>0</v>
      </c>
      <c r="G94" s="141">
        <v>0</v>
      </c>
      <c r="H94" s="141">
        <v>0</v>
      </c>
      <c r="I94" s="141">
        <v>4975.0600000000004</v>
      </c>
      <c r="J94" s="141">
        <v>0</v>
      </c>
      <c r="K94" s="141">
        <v>0</v>
      </c>
      <c r="L94" s="141">
        <v>0</v>
      </c>
      <c r="M94" s="141">
        <v>0</v>
      </c>
      <c r="N94" s="144">
        <f t="shared" si="1"/>
        <v>4975.0600000000004</v>
      </c>
    </row>
    <row r="95" spans="1:14" x14ac:dyDescent="0.45">
      <c r="A95" s="51" t="s">
        <v>262</v>
      </c>
      <c r="B95" s="141">
        <v>81797.240000000005</v>
      </c>
      <c r="C95" s="141">
        <v>17454.52</v>
      </c>
      <c r="D95" s="141">
        <v>26669.22</v>
      </c>
      <c r="E95" s="141">
        <v>101900.42</v>
      </c>
      <c r="F95" s="141">
        <v>77580.89</v>
      </c>
      <c r="G95" s="141">
        <v>37952.720000000001</v>
      </c>
      <c r="H95" s="141">
        <v>7286.27</v>
      </c>
      <c r="I95" s="141">
        <v>48740.28</v>
      </c>
      <c r="J95" s="141">
        <v>37924.120000000003</v>
      </c>
      <c r="K95" s="141">
        <v>21820.91</v>
      </c>
      <c r="L95" s="141">
        <v>38853.24</v>
      </c>
      <c r="M95" s="141">
        <v>44077.05</v>
      </c>
      <c r="N95" s="144">
        <f t="shared" si="1"/>
        <v>542056.88</v>
      </c>
    </row>
    <row r="96" spans="1:14" x14ac:dyDescent="0.45">
      <c r="A96" s="51" t="s">
        <v>263</v>
      </c>
      <c r="B96" s="141">
        <v>9766</v>
      </c>
      <c r="C96" s="141">
        <v>0</v>
      </c>
      <c r="D96" s="141">
        <v>1887</v>
      </c>
      <c r="E96" s="141">
        <v>0</v>
      </c>
      <c r="F96" s="141">
        <v>0</v>
      </c>
      <c r="G96" s="141">
        <v>0</v>
      </c>
      <c r="H96" s="141">
        <v>0</v>
      </c>
      <c r="I96" s="141">
        <v>0</v>
      </c>
      <c r="J96" s="141">
        <v>0</v>
      </c>
      <c r="K96" s="141">
        <v>0</v>
      </c>
      <c r="L96" s="141">
        <v>0</v>
      </c>
      <c r="M96" s="141">
        <v>0</v>
      </c>
      <c r="N96" s="144">
        <f t="shared" si="1"/>
        <v>11653</v>
      </c>
    </row>
    <row r="97" spans="1:14" x14ac:dyDescent="0.45">
      <c r="A97" s="51" t="s">
        <v>264</v>
      </c>
      <c r="B97" s="141">
        <v>0</v>
      </c>
      <c r="C97" s="141">
        <v>0</v>
      </c>
      <c r="D97" s="141">
        <v>0</v>
      </c>
      <c r="E97" s="141">
        <v>0</v>
      </c>
      <c r="F97" s="141">
        <v>0</v>
      </c>
      <c r="G97" s="141">
        <v>0</v>
      </c>
      <c r="H97" s="141">
        <v>0</v>
      </c>
      <c r="I97" s="141">
        <v>0</v>
      </c>
      <c r="J97" s="141">
        <v>0</v>
      </c>
      <c r="K97" s="141">
        <v>0</v>
      </c>
      <c r="L97" s="141">
        <v>8886.82</v>
      </c>
      <c r="M97" s="141">
        <v>0</v>
      </c>
      <c r="N97" s="144">
        <f t="shared" si="1"/>
        <v>8886.82</v>
      </c>
    </row>
    <row r="98" spans="1:14" x14ac:dyDescent="0.45">
      <c r="A98" s="51" t="s">
        <v>265</v>
      </c>
      <c r="B98" s="141">
        <v>0</v>
      </c>
      <c r="C98" s="141">
        <v>0</v>
      </c>
      <c r="D98" s="141">
        <v>402.39</v>
      </c>
      <c r="E98" s="141">
        <v>0</v>
      </c>
      <c r="F98" s="141">
        <v>0</v>
      </c>
      <c r="G98" s="141">
        <v>0</v>
      </c>
      <c r="H98" s="141">
        <v>711.5</v>
      </c>
      <c r="I98" s="141">
        <v>0</v>
      </c>
      <c r="J98" s="141">
        <v>0</v>
      </c>
      <c r="K98" s="141">
        <v>0</v>
      </c>
      <c r="L98" s="141">
        <v>0</v>
      </c>
      <c r="M98" s="141">
        <v>0</v>
      </c>
      <c r="N98" s="144">
        <f t="shared" si="1"/>
        <v>1113.8899999999999</v>
      </c>
    </row>
    <row r="99" spans="1:14" x14ac:dyDescent="0.45">
      <c r="A99" s="51" t="s">
        <v>266</v>
      </c>
      <c r="B99" s="141">
        <v>31.5</v>
      </c>
      <c r="C99" s="141">
        <v>0</v>
      </c>
      <c r="D99" s="141">
        <v>0</v>
      </c>
      <c r="E99" s="141">
        <v>0</v>
      </c>
      <c r="F99" s="141">
        <v>0</v>
      </c>
      <c r="G99" s="141">
        <v>0</v>
      </c>
      <c r="H99" s="141">
        <v>0</v>
      </c>
      <c r="I99" s="141">
        <v>0</v>
      </c>
      <c r="J99" s="141">
        <v>0</v>
      </c>
      <c r="K99" s="141">
        <v>0</v>
      </c>
      <c r="L99" s="141">
        <v>0</v>
      </c>
      <c r="M99" s="141">
        <v>0</v>
      </c>
      <c r="N99" s="144">
        <f t="shared" si="1"/>
        <v>31.5</v>
      </c>
    </row>
    <row r="100" spans="1:14" x14ac:dyDescent="0.45">
      <c r="A100" s="51" t="s">
        <v>267</v>
      </c>
      <c r="B100" s="141">
        <v>248.3</v>
      </c>
      <c r="C100" s="141">
        <v>0</v>
      </c>
      <c r="D100" s="141">
        <v>0</v>
      </c>
      <c r="E100" s="141">
        <v>0</v>
      </c>
      <c r="F100" s="141">
        <v>0</v>
      </c>
      <c r="G100" s="141">
        <v>0</v>
      </c>
      <c r="H100" s="141">
        <v>2355.4499999999998</v>
      </c>
      <c r="I100" s="141">
        <v>0</v>
      </c>
      <c r="J100" s="141">
        <v>0</v>
      </c>
      <c r="K100" s="141">
        <v>0</v>
      </c>
      <c r="L100" s="141">
        <v>100.21</v>
      </c>
      <c r="M100" s="141">
        <v>27750</v>
      </c>
      <c r="N100" s="144">
        <f t="shared" si="1"/>
        <v>30453.96</v>
      </c>
    </row>
    <row r="101" spans="1:14" x14ac:dyDescent="0.45">
      <c r="A101" s="51" t="s">
        <v>268</v>
      </c>
      <c r="B101" s="141">
        <v>0</v>
      </c>
      <c r="C101" s="141">
        <v>0</v>
      </c>
      <c r="D101" s="141">
        <v>0</v>
      </c>
      <c r="E101" s="141">
        <v>0</v>
      </c>
      <c r="F101" s="141">
        <v>0</v>
      </c>
      <c r="G101" s="141">
        <v>0</v>
      </c>
      <c r="H101" s="141">
        <v>3498</v>
      </c>
      <c r="I101" s="141">
        <v>0</v>
      </c>
      <c r="J101" s="141">
        <v>0</v>
      </c>
      <c r="K101" s="141">
        <v>0</v>
      </c>
      <c r="L101" s="141">
        <v>0</v>
      </c>
      <c r="M101" s="141">
        <v>0</v>
      </c>
      <c r="N101" s="144">
        <f t="shared" si="1"/>
        <v>3498</v>
      </c>
    </row>
    <row r="102" spans="1:14" x14ac:dyDescent="0.45">
      <c r="A102" s="51" t="s">
        <v>269</v>
      </c>
      <c r="B102" s="141">
        <v>0</v>
      </c>
      <c r="C102" s="141">
        <v>0</v>
      </c>
      <c r="D102" s="141">
        <v>0</v>
      </c>
      <c r="E102" s="141">
        <v>0</v>
      </c>
      <c r="F102" s="141">
        <v>0</v>
      </c>
      <c r="G102" s="141">
        <v>0</v>
      </c>
      <c r="H102" s="141">
        <v>0</v>
      </c>
      <c r="I102" s="141">
        <v>0</v>
      </c>
      <c r="J102" s="141">
        <v>0</v>
      </c>
      <c r="K102" s="141">
        <v>17004.12</v>
      </c>
      <c r="L102" s="141">
        <v>0</v>
      </c>
      <c r="M102" s="141">
        <v>0</v>
      </c>
      <c r="N102" s="144">
        <f t="shared" si="1"/>
        <v>17004.12</v>
      </c>
    </row>
    <row r="103" spans="1:14" x14ac:dyDescent="0.45">
      <c r="A103" s="51" t="s">
        <v>270</v>
      </c>
      <c r="B103" s="141">
        <v>1998.28</v>
      </c>
      <c r="C103" s="141">
        <v>11426.42</v>
      </c>
      <c r="D103" s="141">
        <v>1704.98</v>
      </c>
      <c r="E103" s="141">
        <v>8669.17</v>
      </c>
      <c r="F103" s="141">
        <v>597.11</v>
      </c>
      <c r="G103" s="141">
        <v>994.72</v>
      </c>
      <c r="H103" s="141">
        <v>6510.07</v>
      </c>
      <c r="I103" s="141">
        <v>10950.88</v>
      </c>
      <c r="J103" s="141">
        <v>12556.88</v>
      </c>
      <c r="K103" s="141">
        <v>5694.81</v>
      </c>
      <c r="L103" s="141">
        <v>9213.57</v>
      </c>
      <c r="M103" s="141">
        <v>127.5</v>
      </c>
      <c r="N103" s="144">
        <f t="shared" si="1"/>
        <v>70444.389999999985</v>
      </c>
    </row>
    <row r="104" spans="1:14" x14ac:dyDescent="0.45">
      <c r="A104" s="51" t="s">
        <v>271</v>
      </c>
      <c r="B104" s="141">
        <v>0</v>
      </c>
      <c r="C104" s="141">
        <v>0</v>
      </c>
      <c r="D104" s="141">
        <v>0</v>
      </c>
      <c r="E104" s="141">
        <v>42152.23</v>
      </c>
      <c r="F104" s="141">
        <v>0</v>
      </c>
      <c r="G104" s="141">
        <v>0</v>
      </c>
      <c r="H104" s="141">
        <v>255890.73</v>
      </c>
      <c r="I104" s="141">
        <v>0</v>
      </c>
      <c r="J104" s="141">
        <v>56246.79</v>
      </c>
      <c r="K104" s="141">
        <v>0</v>
      </c>
      <c r="L104" s="141">
        <v>0</v>
      </c>
      <c r="M104" s="141">
        <v>0</v>
      </c>
      <c r="N104" s="144">
        <f t="shared" si="1"/>
        <v>354289.75</v>
      </c>
    </row>
    <row r="105" spans="1:14" x14ac:dyDescent="0.45">
      <c r="A105" s="51" t="s">
        <v>272</v>
      </c>
      <c r="B105" s="141">
        <v>0</v>
      </c>
      <c r="C105" s="141">
        <v>25</v>
      </c>
      <c r="D105" s="141">
        <v>0</v>
      </c>
      <c r="E105" s="141">
        <v>0</v>
      </c>
      <c r="F105" s="141">
        <v>0</v>
      </c>
      <c r="G105" s="141">
        <v>0</v>
      </c>
      <c r="H105" s="141">
        <v>0</v>
      </c>
      <c r="I105" s="141">
        <v>0</v>
      </c>
      <c r="J105" s="141">
        <v>0</v>
      </c>
      <c r="K105" s="141">
        <v>0</v>
      </c>
      <c r="L105" s="141">
        <v>0</v>
      </c>
      <c r="M105" s="141">
        <v>0</v>
      </c>
      <c r="N105" s="144">
        <f t="shared" si="1"/>
        <v>25</v>
      </c>
    </row>
    <row r="106" spans="1:14" x14ac:dyDescent="0.45">
      <c r="A106" s="51" t="s">
        <v>273</v>
      </c>
      <c r="B106" s="141">
        <v>0</v>
      </c>
      <c r="C106" s="141">
        <v>0</v>
      </c>
      <c r="D106" s="141">
        <v>0</v>
      </c>
      <c r="E106" s="141">
        <v>0</v>
      </c>
      <c r="F106" s="141">
        <v>0</v>
      </c>
      <c r="G106" s="141">
        <v>0</v>
      </c>
      <c r="H106" s="141">
        <v>15017.02</v>
      </c>
      <c r="I106" s="141">
        <v>0</v>
      </c>
      <c r="J106" s="141">
        <v>0</v>
      </c>
      <c r="K106" s="141">
        <v>0</v>
      </c>
      <c r="L106" s="141">
        <v>0</v>
      </c>
      <c r="M106" s="141">
        <v>0</v>
      </c>
      <c r="N106" s="144">
        <f t="shared" si="1"/>
        <v>15017.02</v>
      </c>
    </row>
    <row r="107" spans="1:14" x14ac:dyDescent="0.45">
      <c r="A107" s="51" t="s">
        <v>274</v>
      </c>
      <c r="B107" s="141">
        <v>0</v>
      </c>
      <c r="C107" s="141">
        <v>0</v>
      </c>
      <c r="D107" s="141">
        <v>0</v>
      </c>
      <c r="E107" s="141">
        <v>0</v>
      </c>
      <c r="F107" s="141">
        <v>0</v>
      </c>
      <c r="G107" s="141">
        <v>0</v>
      </c>
      <c r="H107" s="141">
        <v>0</v>
      </c>
      <c r="I107" s="141">
        <v>2990</v>
      </c>
      <c r="J107" s="141">
        <v>0</v>
      </c>
      <c r="K107" s="141">
        <v>0</v>
      </c>
      <c r="L107" s="141">
        <v>0</v>
      </c>
      <c r="M107" s="141">
        <v>0</v>
      </c>
      <c r="N107" s="144">
        <f t="shared" si="1"/>
        <v>2990</v>
      </c>
    </row>
    <row r="108" spans="1:14" x14ac:dyDescent="0.45">
      <c r="A108" s="51" t="s">
        <v>275</v>
      </c>
      <c r="B108" s="141">
        <v>200</v>
      </c>
      <c r="C108" s="141">
        <v>0</v>
      </c>
      <c r="D108" s="141">
        <v>0</v>
      </c>
      <c r="E108" s="141">
        <v>0</v>
      </c>
      <c r="F108" s="141">
        <v>0</v>
      </c>
      <c r="G108" s="141">
        <v>0</v>
      </c>
      <c r="H108" s="141">
        <v>0</v>
      </c>
      <c r="I108" s="141">
        <v>0</v>
      </c>
      <c r="J108" s="141">
        <v>0</v>
      </c>
      <c r="K108" s="141">
        <v>0</v>
      </c>
      <c r="L108" s="141">
        <v>0</v>
      </c>
      <c r="M108" s="141">
        <v>0</v>
      </c>
      <c r="N108" s="144">
        <f t="shared" si="1"/>
        <v>200</v>
      </c>
    </row>
    <row r="109" spans="1:14" x14ac:dyDescent="0.45">
      <c r="A109" s="51" t="s">
        <v>276</v>
      </c>
      <c r="B109" s="141">
        <v>11693.5</v>
      </c>
      <c r="C109" s="141">
        <v>0</v>
      </c>
      <c r="D109" s="141">
        <v>0</v>
      </c>
      <c r="E109" s="141">
        <v>0</v>
      </c>
      <c r="F109" s="141">
        <v>0</v>
      </c>
      <c r="G109" s="141">
        <v>0</v>
      </c>
      <c r="H109" s="141">
        <v>0</v>
      </c>
      <c r="I109" s="141">
        <v>0</v>
      </c>
      <c r="J109" s="141">
        <v>9754</v>
      </c>
      <c r="K109" s="141">
        <v>8000</v>
      </c>
      <c r="L109" s="141">
        <v>13535</v>
      </c>
      <c r="M109" s="141">
        <v>4098.88</v>
      </c>
      <c r="N109" s="144">
        <f t="shared" si="1"/>
        <v>47081.38</v>
      </c>
    </row>
    <row r="110" spans="1:14" x14ac:dyDescent="0.45">
      <c r="A110" s="51" t="s">
        <v>277</v>
      </c>
      <c r="B110" s="141">
        <v>481</v>
      </c>
      <c r="C110" s="141">
        <v>0</v>
      </c>
      <c r="D110" s="141">
        <v>0</v>
      </c>
      <c r="E110" s="141">
        <v>13190.16</v>
      </c>
      <c r="F110" s="141">
        <v>4396.72</v>
      </c>
      <c r="G110" s="141">
        <v>4396.72</v>
      </c>
      <c r="H110" s="141">
        <v>0</v>
      </c>
      <c r="I110" s="141">
        <v>13190.16</v>
      </c>
      <c r="J110" s="141">
        <v>4396.72</v>
      </c>
      <c r="K110" s="141">
        <v>4396.72</v>
      </c>
      <c r="L110" s="141">
        <v>0</v>
      </c>
      <c r="M110" s="141">
        <v>8793.44</v>
      </c>
      <c r="N110" s="144">
        <f t="shared" si="1"/>
        <v>53241.640000000007</v>
      </c>
    </row>
    <row r="111" spans="1:14" x14ac:dyDescent="0.45">
      <c r="A111" s="51" t="s">
        <v>278</v>
      </c>
      <c r="B111" s="141">
        <v>7878.25</v>
      </c>
      <c r="C111" s="141">
        <v>2579</v>
      </c>
      <c r="D111" s="141">
        <v>7158.75</v>
      </c>
      <c r="E111" s="141">
        <v>26593.75</v>
      </c>
      <c r="F111" s="141">
        <v>19521.25</v>
      </c>
      <c r="G111" s="141">
        <v>17652.5</v>
      </c>
      <c r="H111" s="141">
        <v>5175</v>
      </c>
      <c r="I111" s="141">
        <v>7101.25</v>
      </c>
      <c r="J111" s="141">
        <v>20038.75</v>
      </c>
      <c r="K111" s="141">
        <v>19481.5</v>
      </c>
      <c r="L111" s="141">
        <v>7705</v>
      </c>
      <c r="M111" s="141">
        <v>6943.75</v>
      </c>
      <c r="N111" s="144">
        <f t="shared" si="1"/>
        <v>147828.75</v>
      </c>
    </row>
    <row r="112" spans="1:14" x14ac:dyDescent="0.45">
      <c r="A112" s="51" t="s">
        <v>279</v>
      </c>
      <c r="B112" s="141">
        <v>0</v>
      </c>
      <c r="C112" s="141">
        <v>0</v>
      </c>
      <c r="D112" s="141">
        <v>0</v>
      </c>
      <c r="E112" s="141">
        <v>0</v>
      </c>
      <c r="F112" s="141">
        <v>0</v>
      </c>
      <c r="G112" s="141">
        <v>0</v>
      </c>
      <c r="H112" s="141">
        <v>0</v>
      </c>
      <c r="I112" s="141">
        <v>0</v>
      </c>
      <c r="J112" s="141">
        <v>0</v>
      </c>
      <c r="K112" s="141">
        <v>0</v>
      </c>
      <c r="L112" s="141">
        <v>0</v>
      </c>
      <c r="M112" s="141">
        <v>6818</v>
      </c>
      <c r="N112" s="144">
        <f t="shared" si="1"/>
        <v>6818</v>
      </c>
    </row>
    <row r="113" spans="1:14" x14ac:dyDescent="0.45">
      <c r="A113" s="51" t="s">
        <v>280</v>
      </c>
      <c r="B113" s="141">
        <v>41870.06</v>
      </c>
      <c r="C113" s="141">
        <v>0</v>
      </c>
      <c r="D113" s="141">
        <v>0</v>
      </c>
      <c r="E113" s="141">
        <v>0</v>
      </c>
      <c r="F113" s="141">
        <v>0</v>
      </c>
      <c r="G113" s="141">
        <v>0</v>
      </c>
      <c r="H113" s="141">
        <v>0</v>
      </c>
      <c r="I113" s="141">
        <v>0</v>
      </c>
      <c r="J113" s="141">
        <v>0</v>
      </c>
      <c r="K113" s="141">
        <v>0</v>
      </c>
      <c r="L113" s="141">
        <v>0</v>
      </c>
      <c r="M113" s="141">
        <v>0</v>
      </c>
      <c r="N113" s="144">
        <f t="shared" si="1"/>
        <v>41870.06</v>
      </c>
    </row>
    <row r="114" spans="1:14" x14ac:dyDescent="0.45">
      <c r="A114" s="51" t="s">
        <v>281</v>
      </c>
      <c r="B114" s="141">
        <v>41865</v>
      </c>
      <c r="C114" s="141">
        <v>0</v>
      </c>
      <c r="D114" s="141">
        <v>43100</v>
      </c>
      <c r="E114" s="141">
        <v>0</v>
      </c>
      <c r="F114" s="141">
        <v>1275</v>
      </c>
      <c r="G114" s="141">
        <v>43881</v>
      </c>
      <c r="H114" s="141">
        <v>0</v>
      </c>
      <c r="I114" s="141">
        <v>1275</v>
      </c>
      <c r="J114" s="141">
        <v>0</v>
      </c>
      <c r="K114" s="141">
        <v>42830</v>
      </c>
      <c r="L114" s="141">
        <v>0</v>
      </c>
      <c r="M114" s="141">
        <v>1912.5</v>
      </c>
      <c r="N114" s="144">
        <f t="shared" si="1"/>
        <v>176138.5</v>
      </c>
    </row>
    <row r="115" spans="1:14" x14ac:dyDescent="0.45">
      <c r="A115" s="51" t="s">
        <v>282</v>
      </c>
      <c r="B115" s="141">
        <v>0</v>
      </c>
      <c r="C115" s="141">
        <v>0</v>
      </c>
      <c r="D115" s="141">
        <v>0</v>
      </c>
      <c r="E115" s="141">
        <v>4995</v>
      </c>
      <c r="F115" s="141">
        <v>0</v>
      </c>
      <c r="G115" s="141">
        <v>0</v>
      </c>
      <c r="H115" s="141">
        <v>0</v>
      </c>
      <c r="I115" s="141">
        <v>0</v>
      </c>
      <c r="J115" s="141">
        <v>0</v>
      </c>
      <c r="K115" s="141">
        <v>0</v>
      </c>
      <c r="L115" s="141">
        <v>0</v>
      </c>
      <c r="M115" s="141">
        <v>0</v>
      </c>
      <c r="N115" s="144">
        <f t="shared" si="1"/>
        <v>4995</v>
      </c>
    </row>
    <row r="116" spans="1:14" x14ac:dyDescent="0.45">
      <c r="A116" s="51" t="s">
        <v>283</v>
      </c>
      <c r="B116" s="141">
        <v>424</v>
      </c>
      <c r="C116" s="141">
        <v>0</v>
      </c>
      <c r="D116" s="141">
        <v>312.5</v>
      </c>
      <c r="E116" s="141">
        <v>2633</v>
      </c>
      <c r="F116" s="141">
        <v>3351.25</v>
      </c>
      <c r="G116" s="141">
        <v>2136</v>
      </c>
      <c r="H116" s="141">
        <v>1652.5</v>
      </c>
      <c r="I116" s="141">
        <v>256.75</v>
      </c>
      <c r="J116" s="141">
        <v>1566</v>
      </c>
      <c r="K116" s="141">
        <v>2417.5</v>
      </c>
      <c r="L116" s="141">
        <v>2983.75</v>
      </c>
      <c r="M116" s="141">
        <v>2281.9499999999998</v>
      </c>
      <c r="N116" s="144">
        <f t="shared" si="1"/>
        <v>20015.2</v>
      </c>
    </row>
    <row r="117" spans="1:14" x14ac:dyDescent="0.45">
      <c r="A117" s="51" t="s">
        <v>284</v>
      </c>
      <c r="B117" s="141">
        <v>299</v>
      </c>
      <c r="C117" s="141">
        <v>299</v>
      </c>
      <c r="D117" s="141">
        <v>299</v>
      </c>
      <c r="E117" s="141">
        <v>299</v>
      </c>
      <c r="F117" s="141">
        <v>299</v>
      </c>
      <c r="G117" s="141">
        <v>8901.76</v>
      </c>
      <c r="H117" s="141">
        <v>0</v>
      </c>
      <c r="I117" s="141">
        <v>0</v>
      </c>
      <c r="J117" s="141">
        <v>897</v>
      </c>
      <c r="K117" s="141">
        <v>299</v>
      </c>
      <c r="L117" s="141">
        <v>299</v>
      </c>
      <c r="M117" s="141">
        <v>299</v>
      </c>
      <c r="N117" s="144">
        <f t="shared" si="1"/>
        <v>12190.76</v>
      </c>
    </row>
    <row r="118" spans="1:14" x14ac:dyDescent="0.45">
      <c r="A118" s="51" t="s">
        <v>285</v>
      </c>
      <c r="B118" s="141">
        <v>0</v>
      </c>
      <c r="C118" s="141">
        <v>0</v>
      </c>
      <c r="D118" s="141">
        <v>0</v>
      </c>
      <c r="E118" s="141">
        <v>0</v>
      </c>
      <c r="F118" s="141">
        <v>0</v>
      </c>
      <c r="G118" s="141">
        <v>0</v>
      </c>
      <c r="H118" s="141">
        <v>92.7</v>
      </c>
      <c r="I118" s="141">
        <v>0</v>
      </c>
      <c r="J118" s="141">
        <v>0</v>
      </c>
      <c r="K118" s="141">
        <v>0</v>
      </c>
      <c r="L118" s="141">
        <v>0</v>
      </c>
      <c r="M118" s="141">
        <v>0</v>
      </c>
      <c r="N118" s="144">
        <f t="shared" si="1"/>
        <v>92.7</v>
      </c>
    </row>
    <row r="119" spans="1:14" x14ac:dyDescent="0.45">
      <c r="A119" s="51" t="s">
        <v>286</v>
      </c>
      <c r="B119" s="141">
        <v>13965</v>
      </c>
      <c r="C119" s="141">
        <v>0</v>
      </c>
      <c r="D119" s="141">
        <v>4522</v>
      </c>
      <c r="E119" s="141">
        <v>0</v>
      </c>
      <c r="F119" s="141">
        <v>0</v>
      </c>
      <c r="G119" s="141">
        <v>0</v>
      </c>
      <c r="H119" s="141">
        <v>0</v>
      </c>
      <c r="I119" s="141">
        <v>0</v>
      </c>
      <c r="J119" s="141">
        <v>0</v>
      </c>
      <c r="K119" s="141">
        <v>0</v>
      </c>
      <c r="L119" s="141">
        <v>0</v>
      </c>
      <c r="M119" s="141">
        <v>0</v>
      </c>
      <c r="N119" s="144">
        <f t="shared" si="1"/>
        <v>18487</v>
      </c>
    </row>
    <row r="120" spans="1:14" x14ac:dyDescent="0.45">
      <c r="A120" s="51" t="s">
        <v>287</v>
      </c>
      <c r="B120" s="141">
        <v>0</v>
      </c>
      <c r="C120" s="141">
        <v>1578</v>
      </c>
      <c r="D120" s="141">
        <v>0</v>
      </c>
      <c r="E120" s="141">
        <v>2238</v>
      </c>
      <c r="F120" s="141">
        <v>0</v>
      </c>
      <c r="G120" s="141">
        <v>746</v>
      </c>
      <c r="H120" s="141">
        <v>0</v>
      </c>
      <c r="I120" s="141">
        <v>0</v>
      </c>
      <c r="J120" s="141">
        <v>0</v>
      </c>
      <c r="K120" s="141">
        <v>233</v>
      </c>
      <c r="L120" s="141">
        <v>0</v>
      </c>
      <c r="M120" s="141">
        <v>6298.68</v>
      </c>
      <c r="N120" s="144">
        <f t="shared" si="1"/>
        <v>11093.68</v>
      </c>
    </row>
    <row r="121" spans="1:14" x14ac:dyDescent="0.45">
      <c r="A121" s="51" t="s">
        <v>288</v>
      </c>
      <c r="B121" s="141">
        <v>1764.62</v>
      </c>
      <c r="C121" s="141">
        <v>12540.3</v>
      </c>
      <c r="D121" s="141">
        <v>2856.4</v>
      </c>
      <c r="E121" s="141">
        <v>13678.23</v>
      </c>
      <c r="F121" s="141">
        <v>9334.25</v>
      </c>
      <c r="G121" s="141">
        <v>275.49</v>
      </c>
      <c r="H121" s="141">
        <v>98.1</v>
      </c>
      <c r="I121" s="141">
        <v>14434.64</v>
      </c>
      <c r="J121" s="141">
        <v>4996.66</v>
      </c>
      <c r="K121" s="141">
        <v>11740.53</v>
      </c>
      <c r="L121" s="141">
        <v>6501.89</v>
      </c>
      <c r="M121" s="141">
        <v>2022.24</v>
      </c>
      <c r="N121" s="144">
        <f t="shared" si="1"/>
        <v>80243.350000000006</v>
      </c>
    </row>
    <row r="122" spans="1:14" x14ac:dyDescent="0.45">
      <c r="A122" s="51" t="s">
        <v>289</v>
      </c>
      <c r="B122" s="141">
        <v>0</v>
      </c>
      <c r="C122" s="141">
        <v>0</v>
      </c>
      <c r="D122" s="141">
        <v>0</v>
      </c>
      <c r="E122" s="141">
        <v>0</v>
      </c>
      <c r="F122" s="141">
        <v>0</v>
      </c>
      <c r="G122" s="141">
        <v>0</v>
      </c>
      <c r="H122" s="141">
        <v>0</v>
      </c>
      <c r="I122" s="141">
        <v>0</v>
      </c>
      <c r="J122" s="141">
        <v>0</v>
      </c>
      <c r="K122" s="141">
        <v>0</v>
      </c>
      <c r="L122" s="141">
        <v>1161.5999999999999</v>
      </c>
      <c r="M122" s="141">
        <v>0</v>
      </c>
      <c r="N122" s="144">
        <f t="shared" si="1"/>
        <v>1161.5999999999999</v>
      </c>
    </row>
    <row r="123" spans="1:14" x14ac:dyDescent="0.45">
      <c r="A123" s="51" t="s">
        <v>290</v>
      </c>
      <c r="B123" s="141">
        <v>57066.83</v>
      </c>
      <c r="C123" s="141">
        <v>1993.61</v>
      </c>
      <c r="D123" s="141">
        <v>115615.1</v>
      </c>
      <c r="E123" s="141">
        <v>6396.1</v>
      </c>
      <c r="F123" s="141">
        <v>48306.81</v>
      </c>
      <c r="G123" s="141">
        <v>0</v>
      </c>
      <c r="H123" s="141">
        <v>0</v>
      </c>
      <c r="I123" s="141">
        <v>25647.15</v>
      </c>
      <c r="J123" s="141">
        <v>0</v>
      </c>
      <c r="K123" s="141">
        <v>0</v>
      </c>
      <c r="L123" s="141">
        <v>0</v>
      </c>
      <c r="M123" s="141">
        <v>0</v>
      </c>
      <c r="N123" s="144">
        <f t="shared" si="1"/>
        <v>255025.6</v>
      </c>
    </row>
    <row r="124" spans="1:14" x14ac:dyDescent="0.45">
      <c r="A124" s="145" t="s">
        <v>291</v>
      </c>
      <c r="B124" s="146">
        <f>SUM(B2:B123)</f>
        <v>864061.42999999993</v>
      </c>
      <c r="C124" s="146">
        <f t="shared" ref="C124:M124" si="2">SUM(C2:C123)</f>
        <v>368067.73</v>
      </c>
      <c r="D124" s="146">
        <f t="shared" si="2"/>
        <v>649980.97999999986</v>
      </c>
      <c r="E124" s="146">
        <f t="shared" si="2"/>
        <v>438937.73999999993</v>
      </c>
      <c r="F124" s="146">
        <f t="shared" si="2"/>
        <v>385386.27999999997</v>
      </c>
      <c r="G124" s="146">
        <f t="shared" si="2"/>
        <v>480388.95999999996</v>
      </c>
      <c r="H124" s="146">
        <f t="shared" si="2"/>
        <v>548233.79</v>
      </c>
      <c r="I124" s="146">
        <f t="shared" si="2"/>
        <v>320782.33</v>
      </c>
      <c r="J124" s="146">
        <f t="shared" si="2"/>
        <v>411217.3899999999</v>
      </c>
      <c r="K124" s="146">
        <f t="shared" si="2"/>
        <v>498458.82999999996</v>
      </c>
      <c r="L124" s="146">
        <f t="shared" si="2"/>
        <v>272132.38</v>
      </c>
      <c r="M124" s="146">
        <f t="shared" si="2"/>
        <v>650667.13</v>
      </c>
      <c r="N124" s="147">
        <f>SUM(N2:N123)</f>
        <v>5888314.969999996</v>
      </c>
    </row>
  </sheetData>
  <conditionalFormatting sqref="P33">
    <cfRule type="cellIs" dxfId="42" priority="1" operator="between">
      <formula>0</formula>
      <formula>5000</formula>
    </cfRule>
    <cfRule type="cellIs" dxfId="41" priority="2" operator="lessThan">
      <formula>5000</formula>
    </cfRule>
    <cfRule type="cellIs" dxfId="40" priority="3" operator="greaterThan">
      <formula>5000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96EF0-D9F8-4B98-A417-660FE76EE121}">
  <dimension ref="A1:N333"/>
  <sheetViews>
    <sheetView topLeftCell="A2" workbookViewId="0">
      <selection activeCell="E36" sqref="E36"/>
    </sheetView>
  </sheetViews>
  <sheetFormatPr defaultRowHeight="14.25" x14ac:dyDescent="0.45"/>
  <cols>
    <col min="1" max="1" width="33" customWidth="1"/>
    <col min="2" max="2" width="15.796875" customWidth="1"/>
    <col min="3" max="3" width="14.46484375" customWidth="1"/>
    <col min="4" max="4" width="12.6640625" customWidth="1"/>
    <col min="5" max="5" width="13" customWidth="1"/>
    <col min="6" max="6" width="14.33203125" customWidth="1"/>
    <col min="7" max="7" width="13.86328125" customWidth="1"/>
    <col min="8" max="8" width="12.33203125" customWidth="1"/>
    <col min="9" max="10" width="12.6640625" customWidth="1"/>
    <col min="11" max="11" width="12.86328125" customWidth="1"/>
    <col min="12" max="12" width="13" customWidth="1"/>
    <col min="13" max="13" width="12.53125" customWidth="1"/>
    <col min="14" max="14" width="14.86328125" customWidth="1"/>
  </cols>
  <sheetData>
    <row r="1" spans="1:14" x14ac:dyDescent="0.45">
      <c r="A1" s="51" t="s">
        <v>370</v>
      </c>
      <c r="B1" s="192" t="s">
        <v>371</v>
      </c>
      <c r="C1" s="192" t="s">
        <v>168</v>
      </c>
      <c r="D1" s="192" t="s">
        <v>167</v>
      </c>
      <c r="E1" s="192" t="s">
        <v>166</v>
      </c>
      <c r="F1" s="192" t="s">
        <v>372</v>
      </c>
      <c r="G1" s="192" t="s">
        <v>373</v>
      </c>
      <c r="H1" s="192" t="s">
        <v>374</v>
      </c>
      <c r="I1" s="192" t="s">
        <v>375</v>
      </c>
      <c r="J1" s="192" t="s">
        <v>376</v>
      </c>
      <c r="K1" s="192" t="s">
        <v>377</v>
      </c>
      <c r="L1" s="192" t="s">
        <v>378</v>
      </c>
      <c r="M1" s="192" t="s">
        <v>157</v>
      </c>
      <c r="N1" s="192" t="s">
        <v>291</v>
      </c>
    </row>
    <row r="2" spans="1:14" x14ac:dyDescent="0.45">
      <c r="A2" s="193" t="s">
        <v>379</v>
      </c>
      <c r="B2" s="192">
        <v>0</v>
      </c>
      <c r="C2" s="192">
        <v>0</v>
      </c>
      <c r="D2" s="192">
        <v>867.65</v>
      </c>
      <c r="E2" s="192">
        <v>0</v>
      </c>
      <c r="F2" s="192">
        <v>0</v>
      </c>
      <c r="G2" s="192">
        <v>0</v>
      </c>
      <c r="H2" s="192">
        <v>0</v>
      </c>
      <c r="I2" s="192">
        <v>0</v>
      </c>
      <c r="J2" s="192">
        <v>0</v>
      </c>
      <c r="K2" s="192">
        <v>0</v>
      </c>
      <c r="L2" s="192">
        <v>17809</v>
      </c>
      <c r="M2" s="192">
        <v>0</v>
      </c>
      <c r="N2" s="192">
        <f>SUM(B2:M2)</f>
        <v>18676.650000000001</v>
      </c>
    </row>
    <row r="3" spans="1:14" x14ac:dyDescent="0.45">
      <c r="A3" s="193" t="s">
        <v>380</v>
      </c>
      <c r="B3" s="192">
        <v>0</v>
      </c>
      <c r="C3" s="192">
        <v>0</v>
      </c>
      <c r="D3" s="192">
        <v>0</v>
      </c>
      <c r="E3" s="192">
        <v>0</v>
      </c>
      <c r="F3" s="192">
        <v>0</v>
      </c>
      <c r="G3" s="192">
        <v>0</v>
      </c>
      <c r="H3" s="192">
        <v>0</v>
      </c>
      <c r="I3" s="192">
        <v>0</v>
      </c>
      <c r="J3" s="192">
        <v>0</v>
      </c>
      <c r="K3" s="192">
        <v>0</v>
      </c>
      <c r="L3" s="192">
        <v>21.34</v>
      </c>
      <c r="M3" s="192">
        <v>0</v>
      </c>
      <c r="N3" s="192">
        <f t="shared" ref="N3:N66" si="0">SUM(B3:M3)</f>
        <v>21.34</v>
      </c>
    </row>
    <row r="4" spans="1:14" x14ac:dyDescent="0.45">
      <c r="A4" s="193" t="s">
        <v>381</v>
      </c>
      <c r="B4" s="192">
        <v>0</v>
      </c>
      <c r="C4" s="192">
        <v>0</v>
      </c>
      <c r="D4" s="192">
        <v>0</v>
      </c>
      <c r="E4" s="192">
        <v>-3.78</v>
      </c>
      <c r="F4" s="192">
        <v>0</v>
      </c>
      <c r="G4" s="192">
        <v>0</v>
      </c>
      <c r="H4" s="192">
        <v>232.35</v>
      </c>
      <c r="I4" s="192">
        <v>232.35</v>
      </c>
      <c r="J4" s="192">
        <v>0</v>
      </c>
      <c r="K4" s="192">
        <v>0</v>
      </c>
      <c r="L4" s="192">
        <v>0</v>
      </c>
      <c r="M4" s="192">
        <v>0</v>
      </c>
      <c r="N4" s="192">
        <f t="shared" si="0"/>
        <v>460.91999999999996</v>
      </c>
    </row>
    <row r="5" spans="1:14" x14ac:dyDescent="0.45">
      <c r="A5" s="193" t="s">
        <v>171</v>
      </c>
      <c r="B5" s="192">
        <v>0</v>
      </c>
      <c r="C5" s="192">
        <v>0</v>
      </c>
      <c r="D5" s="192">
        <v>0</v>
      </c>
      <c r="E5" s="192">
        <v>212.94</v>
      </c>
      <c r="F5" s="192">
        <v>204.35</v>
      </c>
      <c r="G5" s="192">
        <v>200</v>
      </c>
      <c r="H5" s="192">
        <v>0</v>
      </c>
      <c r="I5" s="192">
        <v>0</v>
      </c>
      <c r="J5" s="192">
        <v>0</v>
      </c>
      <c r="K5" s="192">
        <v>0</v>
      </c>
      <c r="L5" s="192">
        <v>1395</v>
      </c>
      <c r="M5" s="192">
        <v>757.64</v>
      </c>
      <c r="N5" s="192">
        <f t="shared" si="0"/>
        <v>2769.93</v>
      </c>
    </row>
    <row r="6" spans="1:14" x14ac:dyDescent="0.45">
      <c r="A6" s="193" t="s">
        <v>382</v>
      </c>
      <c r="B6" s="192">
        <v>0</v>
      </c>
      <c r="C6" s="192">
        <v>0</v>
      </c>
      <c r="D6" s="192">
        <v>0</v>
      </c>
      <c r="E6" s="192">
        <v>0</v>
      </c>
      <c r="F6" s="192">
        <v>0</v>
      </c>
      <c r="G6" s="194">
        <v>75.5</v>
      </c>
      <c r="H6" s="192">
        <v>0</v>
      </c>
      <c r="I6" s="192">
        <v>0</v>
      </c>
      <c r="J6" s="192">
        <v>0</v>
      </c>
      <c r="K6" s="192">
        <v>0</v>
      </c>
      <c r="L6" s="192">
        <v>0</v>
      </c>
      <c r="M6" s="192">
        <v>0</v>
      </c>
      <c r="N6" s="192">
        <f t="shared" si="0"/>
        <v>75.5</v>
      </c>
    </row>
    <row r="7" spans="1:14" x14ac:dyDescent="0.45">
      <c r="A7" s="193" t="s">
        <v>383</v>
      </c>
      <c r="B7" s="192">
        <v>3194.99</v>
      </c>
      <c r="C7" s="192">
        <v>134.55000000000001</v>
      </c>
      <c r="D7" s="192">
        <v>391.64</v>
      </c>
      <c r="E7" s="192">
        <v>75</v>
      </c>
      <c r="F7" s="192">
        <v>0</v>
      </c>
      <c r="G7" s="192">
        <v>928.72</v>
      </c>
      <c r="H7" s="192">
        <v>41.16</v>
      </c>
      <c r="I7" s="192">
        <v>41.16</v>
      </c>
      <c r="J7" s="192">
        <v>0</v>
      </c>
      <c r="K7" s="192">
        <v>0</v>
      </c>
      <c r="L7" s="192">
        <v>261.20999999999998</v>
      </c>
      <c r="M7" s="192">
        <v>54.88</v>
      </c>
      <c r="N7" s="192">
        <f t="shared" si="0"/>
        <v>5123.3099999999995</v>
      </c>
    </row>
    <row r="8" spans="1:14" x14ac:dyDescent="0.45">
      <c r="A8" s="193" t="s">
        <v>384</v>
      </c>
      <c r="B8" s="192">
        <v>0</v>
      </c>
      <c r="C8" s="192">
        <v>1400.8</v>
      </c>
      <c r="D8" s="192">
        <v>1400.8</v>
      </c>
      <c r="E8" s="192">
        <v>1627.4</v>
      </c>
      <c r="F8" s="192">
        <v>420.24</v>
      </c>
      <c r="G8" s="192">
        <v>560.32000000000005</v>
      </c>
      <c r="H8" s="192">
        <v>560.32000000000005</v>
      </c>
      <c r="I8" s="192">
        <v>260.32</v>
      </c>
      <c r="J8" s="192">
        <v>560.32000000000005</v>
      </c>
      <c r="K8" s="192">
        <v>700.4</v>
      </c>
      <c r="L8" s="192">
        <v>560.32000000000005</v>
      </c>
      <c r="M8" s="192">
        <v>1120.6400000000001</v>
      </c>
      <c r="N8" s="192">
        <f t="shared" si="0"/>
        <v>9171.8799999999974</v>
      </c>
    </row>
    <row r="9" spans="1:14" x14ac:dyDescent="0.45">
      <c r="A9" s="193" t="s">
        <v>385</v>
      </c>
      <c r="B9" s="192">
        <v>0</v>
      </c>
      <c r="C9" s="192">
        <v>0</v>
      </c>
      <c r="D9" s="192">
        <v>0</v>
      </c>
      <c r="E9" s="192">
        <v>0</v>
      </c>
      <c r="F9" s="192">
        <v>0</v>
      </c>
      <c r="G9" s="192">
        <v>0</v>
      </c>
      <c r="H9" s="192">
        <v>0</v>
      </c>
      <c r="I9" s="192">
        <v>0</v>
      </c>
      <c r="J9" s="192">
        <v>0</v>
      </c>
      <c r="K9" s="192">
        <v>15.14</v>
      </c>
      <c r="L9" s="192">
        <v>21.34</v>
      </c>
      <c r="M9" s="192">
        <v>0</v>
      </c>
      <c r="N9" s="192">
        <f t="shared" si="0"/>
        <v>36.480000000000004</v>
      </c>
    </row>
    <row r="10" spans="1:14" x14ac:dyDescent="0.45">
      <c r="A10" s="193" t="s">
        <v>386</v>
      </c>
      <c r="B10" s="192">
        <v>0</v>
      </c>
      <c r="C10" s="192">
        <v>0</v>
      </c>
      <c r="D10" s="192">
        <v>144</v>
      </c>
      <c r="E10" s="192">
        <v>0</v>
      </c>
      <c r="F10" s="192">
        <v>0</v>
      </c>
      <c r="G10" s="192">
        <v>277.55</v>
      </c>
      <c r="H10" s="192">
        <v>2100</v>
      </c>
      <c r="I10" s="192">
        <v>2100</v>
      </c>
      <c r="J10" s="192">
        <v>0</v>
      </c>
      <c r="K10" s="192">
        <v>0</v>
      </c>
      <c r="L10" s="192">
        <v>150</v>
      </c>
      <c r="M10" s="192">
        <v>2610.1799999999998</v>
      </c>
      <c r="N10" s="192">
        <f t="shared" si="0"/>
        <v>7381.73</v>
      </c>
    </row>
    <row r="11" spans="1:14" x14ac:dyDescent="0.45">
      <c r="A11" s="193" t="s">
        <v>175</v>
      </c>
      <c r="B11" s="192">
        <v>73.81</v>
      </c>
      <c r="C11" s="192">
        <v>1385.68</v>
      </c>
      <c r="D11" s="192">
        <v>10778.28</v>
      </c>
      <c r="E11" s="192">
        <v>960.85</v>
      </c>
      <c r="F11" s="192">
        <v>0</v>
      </c>
      <c r="G11" s="192">
        <v>2174.71</v>
      </c>
      <c r="H11" s="192">
        <v>1536.93</v>
      </c>
      <c r="I11" s="192">
        <v>1536.93</v>
      </c>
      <c r="J11" s="192">
        <v>1277.32</v>
      </c>
      <c r="K11" s="192">
        <v>1375</v>
      </c>
      <c r="L11" s="192">
        <v>47424.02</v>
      </c>
      <c r="M11" s="192">
        <v>1056.46</v>
      </c>
      <c r="N11" s="192">
        <f t="shared" si="0"/>
        <v>69579.990000000005</v>
      </c>
    </row>
    <row r="12" spans="1:14" x14ac:dyDescent="0.45">
      <c r="A12" s="193" t="s">
        <v>387</v>
      </c>
      <c r="B12" s="192">
        <v>0</v>
      </c>
      <c r="C12" s="192">
        <v>298.58</v>
      </c>
      <c r="D12" s="192">
        <v>4693</v>
      </c>
      <c r="E12" s="192">
        <v>196.53</v>
      </c>
      <c r="F12" s="192">
        <v>0</v>
      </c>
      <c r="G12" s="192">
        <v>0</v>
      </c>
      <c r="H12" s="192">
        <v>0</v>
      </c>
      <c r="I12" s="192">
        <v>0</v>
      </c>
      <c r="J12" s="192">
        <v>0</v>
      </c>
      <c r="K12" s="192">
        <v>0</v>
      </c>
      <c r="L12" s="192">
        <v>115.53</v>
      </c>
      <c r="M12" s="192">
        <v>0</v>
      </c>
      <c r="N12" s="192">
        <f t="shared" si="0"/>
        <v>5303.6399999999994</v>
      </c>
    </row>
    <row r="13" spans="1:14" x14ac:dyDescent="0.45">
      <c r="A13" s="193" t="s">
        <v>388</v>
      </c>
      <c r="B13" s="192">
        <v>0</v>
      </c>
      <c r="C13" s="192">
        <v>0</v>
      </c>
      <c r="D13" s="192">
        <v>9366.65</v>
      </c>
      <c r="E13" s="192">
        <v>831.03</v>
      </c>
      <c r="F13" s="192">
        <v>2120.84</v>
      </c>
      <c r="G13" s="192">
        <v>0</v>
      </c>
      <c r="H13" s="192">
        <v>0</v>
      </c>
      <c r="I13" s="192">
        <v>12122.5</v>
      </c>
      <c r="J13" s="192">
        <v>1504.6</v>
      </c>
      <c r="K13" s="192">
        <v>5785</v>
      </c>
      <c r="L13" s="192">
        <v>22946.84</v>
      </c>
      <c r="M13" s="192">
        <v>4412</v>
      </c>
      <c r="N13" s="192">
        <f t="shared" si="0"/>
        <v>59089.46</v>
      </c>
    </row>
    <row r="14" spans="1:14" x14ac:dyDescent="0.45">
      <c r="A14" s="193" t="s">
        <v>178</v>
      </c>
      <c r="B14" s="192">
        <v>0</v>
      </c>
      <c r="C14" s="192">
        <v>312</v>
      </c>
      <c r="D14" s="192">
        <v>0</v>
      </c>
      <c r="E14" s="192">
        <v>0</v>
      </c>
      <c r="F14" s="192">
        <v>0</v>
      </c>
      <c r="G14" s="192">
        <v>0</v>
      </c>
      <c r="H14" s="192">
        <v>0</v>
      </c>
      <c r="I14" s="192">
        <v>0</v>
      </c>
      <c r="J14" s="192">
        <v>0</v>
      </c>
      <c r="K14" s="192">
        <v>0</v>
      </c>
      <c r="L14" s="192">
        <v>0</v>
      </c>
      <c r="M14" s="192">
        <v>0</v>
      </c>
      <c r="N14" s="192">
        <f t="shared" si="0"/>
        <v>312</v>
      </c>
    </row>
    <row r="15" spans="1:14" x14ac:dyDescent="0.45">
      <c r="A15" s="193" t="s">
        <v>389</v>
      </c>
      <c r="B15" s="192">
        <v>0</v>
      </c>
      <c r="C15" s="192">
        <v>0</v>
      </c>
      <c r="D15" s="192">
        <v>0</v>
      </c>
      <c r="E15" s="192">
        <v>-1214.8399999999999</v>
      </c>
      <c r="F15" s="192">
        <v>0</v>
      </c>
      <c r="G15" s="192">
        <v>0</v>
      </c>
      <c r="H15" s="192">
        <v>0</v>
      </c>
      <c r="I15" s="192">
        <v>15506.84</v>
      </c>
      <c r="J15" s="192">
        <v>0</v>
      </c>
      <c r="K15" s="192">
        <v>0</v>
      </c>
      <c r="L15" s="192">
        <v>0</v>
      </c>
      <c r="M15" s="192">
        <v>0</v>
      </c>
      <c r="N15" s="192">
        <f t="shared" si="0"/>
        <v>14292</v>
      </c>
    </row>
    <row r="16" spans="1:14" x14ac:dyDescent="0.45">
      <c r="A16" s="193" t="s">
        <v>390</v>
      </c>
      <c r="B16" s="192">
        <v>0</v>
      </c>
      <c r="C16" s="192">
        <v>0</v>
      </c>
      <c r="D16" s="192">
        <v>250</v>
      </c>
      <c r="E16" s="192">
        <v>0</v>
      </c>
      <c r="F16" s="192">
        <v>0</v>
      </c>
      <c r="G16" s="192">
        <v>0</v>
      </c>
      <c r="H16" s="192">
        <v>0</v>
      </c>
      <c r="I16" s="192">
        <v>0</v>
      </c>
      <c r="J16" s="192">
        <v>0</v>
      </c>
      <c r="K16" s="192">
        <v>0</v>
      </c>
      <c r="L16" s="192">
        <v>0</v>
      </c>
      <c r="M16" s="192">
        <v>0</v>
      </c>
      <c r="N16" s="192">
        <f t="shared" si="0"/>
        <v>250</v>
      </c>
    </row>
    <row r="17" spans="1:14" x14ac:dyDescent="0.45">
      <c r="A17" s="193" t="s">
        <v>391</v>
      </c>
      <c r="B17" s="192">
        <v>0</v>
      </c>
      <c r="C17" s="192">
        <v>0</v>
      </c>
      <c r="D17" s="192">
        <v>0</v>
      </c>
      <c r="E17" s="192">
        <v>216</v>
      </c>
      <c r="F17" s="192">
        <v>725.96</v>
      </c>
      <c r="G17" s="192">
        <v>0</v>
      </c>
      <c r="H17" s="192">
        <v>0</v>
      </c>
      <c r="I17" s="192">
        <v>2899.75</v>
      </c>
      <c r="J17" s="192">
        <v>0</v>
      </c>
      <c r="K17" s="192">
        <v>0</v>
      </c>
      <c r="L17" s="192">
        <v>0</v>
      </c>
      <c r="M17" s="192">
        <v>0</v>
      </c>
      <c r="N17" s="192">
        <f t="shared" si="0"/>
        <v>3841.71</v>
      </c>
    </row>
    <row r="18" spans="1:14" x14ac:dyDescent="0.45">
      <c r="A18" s="193" t="s">
        <v>179</v>
      </c>
      <c r="B18" s="192">
        <v>345</v>
      </c>
      <c r="C18" s="192">
        <v>219.99</v>
      </c>
      <c r="D18" s="192">
        <v>0</v>
      </c>
      <c r="E18" s="192">
        <v>0</v>
      </c>
      <c r="F18" s="192">
        <v>0</v>
      </c>
      <c r="G18" s="192">
        <v>0</v>
      </c>
      <c r="H18" s="192">
        <v>0</v>
      </c>
      <c r="I18" s="192">
        <v>50</v>
      </c>
      <c r="J18" s="192">
        <v>190</v>
      </c>
      <c r="K18" s="192">
        <v>0</v>
      </c>
      <c r="L18" s="192">
        <v>0</v>
      </c>
      <c r="M18" s="192">
        <v>495</v>
      </c>
      <c r="N18" s="192">
        <f t="shared" si="0"/>
        <v>1299.99</v>
      </c>
    </row>
    <row r="19" spans="1:14" x14ac:dyDescent="0.45">
      <c r="A19" s="193" t="s">
        <v>392</v>
      </c>
      <c r="B19" s="192">
        <v>0</v>
      </c>
      <c r="C19" s="192">
        <v>8.94</v>
      </c>
      <c r="D19" s="192">
        <v>0</v>
      </c>
      <c r="E19" s="192">
        <v>0</v>
      </c>
      <c r="F19" s="192">
        <v>0</v>
      </c>
      <c r="G19" s="192">
        <v>0</v>
      </c>
      <c r="H19" s="192">
        <v>0</v>
      </c>
      <c r="I19" s="192">
        <v>0</v>
      </c>
      <c r="J19" s="192">
        <v>0</v>
      </c>
      <c r="K19" s="192">
        <v>0</v>
      </c>
      <c r="L19" s="192">
        <v>0</v>
      </c>
      <c r="M19" s="192">
        <v>0</v>
      </c>
      <c r="N19" s="192">
        <f t="shared" si="0"/>
        <v>8.94</v>
      </c>
    </row>
    <row r="20" spans="1:14" x14ac:dyDescent="0.45">
      <c r="A20" s="193" t="s">
        <v>393</v>
      </c>
      <c r="B20" s="192">
        <v>497</v>
      </c>
      <c r="C20" s="192">
        <v>295</v>
      </c>
      <c r="D20" s="192">
        <v>301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596</v>
      </c>
      <c r="K20" s="192">
        <v>301</v>
      </c>
      <c r="L20" s="192">
        <v>20301</v>
      </c>
      <c r="M20" s="192">
        <v>279</v>
      </c>
      <c r="N20" s="192">
        <f t="shared" si="0"/>
        <v>22570</v>
      </c>
    </row>
    <row r="21" spans="1:14" x14ac:dyDescent="0.45">
      <c r="A21" s="193" t="s">
        <v>180</v>
      </c>
      <c r="B21" s="192">
        <v>1980</v>
      </c>
      <c r="C21" s="192">
        <v>4120.2299999999996</v>
      </c>
      <c r="D21" s="192">
        <v>1751.45</v>
      </c>
      <c r="E21" s="192">
        <v>7123.43</v>
      </c>
      <c r="F21" s="192">
        <v>842.4</v>
      </c>
      <c r="G21" s="192">
        <v>83.6</v>
      </c>
      <c r="H21" s="192">
        <v>17778</v>
      </c>
      <c r="I21" s="192">
        <v>22.61</v>
      </c>
      <c r="J21" s="192">
        <v>820.59</v>
      </c>
      <c r="K21" s="192">
        <v>1423.05</v>
      </c>
      <c r="L21" s="192">
        <v>873.99</v>
      </c>
      <c r="M21" s="192">
        <v>815.77</v>
      </c>
      <c r="N21" s="192">
        <f t="shared" si="0"/>
        <v>37635.119999999995</v>
      </c>
    </row>
    <row r="22" spans="1:14" x14ac:dyDescent="0.45">
      <c r="A22" s="193" t="s">
        <v>394</v>
      </c>
      <c r="B22" s="192">
        <v>0</v>
      </c>
      <c r="C22" s="192">
        <v>1359.6</v>
      </c>
      <c r="D22" s="192">
        <v>0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0</v>
      </c>
      <c r="K22" s="192">
        <v>0</v>
      </c>
      <c r="L22" s="192">
        <v>0</v>
      </c>
      <c r="M22" s="192">
        <v>0</v>
      </c>
      <c r="N22" s="192">
        <f t="shared" si="0"/>
        <v>1359.6</v>
      </c>
    </row>
    <row r="23" spans="1:14" x14ac:dyDescent="0.45">
      <c r="A23" s="193" t="s">
        <v>395</v>
      </c>
      <c r="B23" s="192">
        <v>0</v>
      </c>
      <c r="C23" s="192">
        <v>0</v>
      </c>
      <c r="D23" s="192">
        <v>0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0</v>
      </c>
      <c r="N23" s="192">
        <f t="shared" si="0"/>
        <v>0</v>
      </c>
    </row>
    <row r="24" spans="1:14" x14ac:dyDescent="0.45">
      <c r="A24" s="193" t="s">
        <v>181</v>
      </c>
      <c r="B24" s="192">
        <v>0</v>
      </c>
      <c r="C24" s="192">
        <v>92.11</v>
      </c>
      <c r="D24" s="192">
        <v>0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192">
        <v>0</v>
      </c>
      <c r="M24" s="192">
        <v>0</v>
      </c>
      <c r="N24" s="192">
        <f t="shared" si="0"/>
        <v>92.11</v>
      </c>
    </row>
    <row r="25" spans="1:14" x14ac:dyDescent="0.45">
      <c r="A25" s="193" t="s">
        <v>182</v>
      </c>
      <c r="B25" s="192">
        <v>652.22</v>
      </c>
      <c r="C25" s="192">
        <v>14.99</v>
      </c>
      <c r="D25" s="192">
        <v>0</v>
      </c>
      <c r="E25" s="192">
        <v>29.98</v>
      </c>
      <c r="F25" s="192">
        <v>340.31</v>
      </c>
      <c r="G25" s="192">
        <v>248.32</v>
      </c>
      <c r="H25" s="192">
        <v>0</v>
      </c>
      <c r="I25" s="192">
        <v>14.99</v>
      </c>
      <c r="J25" s="192">
        <v>0</v>
      </c>
      <c r="K25" s="192">
        <v>14.99</v>
      </c>
      <c r="L25" s="192">
        <v>29.98</v>
      </c>
      <c r="M25" s="192">
        <v>137.35</v>
      </c>
      <c r="N25" s="192">
        <f t="shared" si="0"/>
        <v>1483.1299999999999</v>
      </c>
    </row>
    <row r="26" spans="1:14" x14ac:dyDescent="0.45">
      <c r="A26" s="193" t="s">
        <v>396</v>
      </c>
      <c r="B26" s="192">
        <v>4771.03</v>
      </c>
      <c r="C26" s="192">
        <v>1619.5</v>
      </c>
      <c r="D26" s="192">
        <v>954.06</v>
      </c>
      <c r="E26" s="192">
        <v>802</v>
      </c>
      <c r="F26" s="192">
        <v>496.72</v>
      </c>
      <c r="G26" s="192">
        <v>1041.18</v>
      </c>
      <c r="H26" s="192">
        <v>0</v>
      </c>
      <c r="I26" s="192">
        <v>300</v>
      </c>
      <c r="J26" s="192">
        <v>1811.11</v>
      </c>
      <c r="K26" s="192">
        <v>1271.48</v>
      </c>
      <c r="L26" s="192">
        <v>1814.2</v>
      </c>
      <c r="M26" s="192">
        <v>2872.46</v>
      </c>
      <c r="N26" s="192">
        <f t="shared" si="0"/>
        <v>17753.740000000002</v>
      </c>
    </row>
    <row r="27" spans="1:14" x14ac:dyDescent="0.45">
      <c r="A27" s="193" t="s">
        <v>397</v>
      </c>
      <c r="B27" s="192">
        <v>0</v>
      </c>
      <c r="C27" s="192">
        <v>0</v>
      </c>
      <c r="D27" s="192">
        <v>0</v>
      </c>
      <c r="E27" s="192">
        <v>0</v>
      </c>
      <c r="F27" s="192">
        <v>0</v>
      </c>
      <c r="G27" s="192">
        <v>0</v>
      </c>
      <c r="H27" s="192">
        <v>0</v>
      </c>
      <c r="I27" s="192">
        <v>0</v>
      </c>
      <c r="J27" s="192">
        <v>0</v>
      </c>
      <c r="K27" s="192">
        <v>0</v>
      </c>
      <c r="L27" s="192">
        <v>50</v>
      </c>
      <c r="M27" s="192">
        <v>0</v>
      </c>
      <c r="N27" s="192">
        <f t="shared" si="0"/>
        <v>50</v>
      </c>
    </row>
    <row r="28" spans="1:14" x14ac:dyDescent="0.45">
      <c r="A28" s="193" t="s">
        <v>398</v>
      </c>
      <c r="B28" s="192">
        <v>2106.52</v>
      </c>
      <c r="C28" s="192">
        <v>4982.8500000000004</v>
      </c>
      <c r="D28" s="192">
        <v>1258.75</v>
      </c>
      <c r="E28" s="192">
        <v>3998.25</v>
      </c>
      <c r="F28" s="192">
        <v>0</v>
      </c>
      <c r="G28" s="192">
        <v>2921.22</v>
      </c>
      <c r="H28" s="192">
        <v>0</v>
      </c>
      <c r="I28" s="192">
        <v>3813.33</v>
      </c>
      <c r="J28" s="192">
        <v>1419.78</v>
      </c>
      <c r="K28" s="192">
        <v>1044.8399999999999</v>
      </c>
      <c r="L28" s="192">
        <v>1629.95</v>
      </c>
      <c r="M28" s="192">
        <v>5956</v>
      </c>
      <c r="N28" s="192">
        <f t="shared" si="0"/>
        <v>29131.489999999998</v>
      </c>
    </row>
    <row r="29" spans="1:14" x14ac:dyDescent="0.45">
      <c r="A29" s="193" t="s">
        <v>399</v>
      </c>
      <c r="B29" s="192">
        <v>0</v>
      </c>
      <c r="C29" s="192">
        <v>104.94</v>
      </c>
      <c r="D29" s="192">
        <v>0</v>
      </c>
      <c r="E29" s="192">
        <v>425.02</v>
      </c>
      <c r="F29" s="192">
        <v>0</v>
      </c>
      <c r="G29" s="192">
        <v>0</v>
      </c>
      <c r="H29" s="192">
        <v>0</v>
      </c>
      <c r="I29" s="192">
        <v>0</v>
      </c>
      <c r="J29" s="192">
        <v>197.5</v>
      </c>
      <c r="K29" s="192">
        <v>0</v>
      </c>
      <c r="L29" s="192">
        <v>1000</v>
      </c>
      <c r="M29" s="192">
        <v>0</v>
      </c>
      <c r="N29" s="192">
        <f t="shared" si="0"/>
        <v>1727.46</v>
      </c>
    </row>
    <row r="30" spans="1:14" x14ac:dyDescent="0.45">
      <c r="A30" s="193" t="s">
        <v>400</v>
      </c>
      <c r="B30" s="192">
        <v>0</v>
      </c>
      <c r="C30" s="192">
        <v>2169.16</v>
      </c>
      <c r="D30" s="192">
        <v>37.200000000000003</v>
      </c>
      <c r="E30" s="192">
        <v>0</v>
      </c>
      <c r="F30" s="192">
        <v>0</v>
      </c>
      <c r="G30" s="192">
        <v>13.25</v>
      </c>
      <c r="H30" s="192">
        <v>0</v>
      </c>
      <c r="I30" s="192">
        <v>99.98</v>
      </c>
      <c r="J30" s="192">
        <v>547.55999999999995</v>
      </c>
      <c r="K30" s="192">
        <v>436.5</v>
      </c>
      <c r="L30" s="192">
        <v>526.5</v>
      </c>
      <c r="M30" s="192">
        <v>1532.5</v>
      </c>
      <c r="N30" s="192">
        <f t="shared" si="0"/>
        <v>5362.65</v>
      </c>
    </row>
    <row r="31" spans="1:14" x14ac:dyDescent="0.45">
      <c r="A31" s="193" t="s">
        <v>401</v>
      </c>
      <c r="B31" s="192">
        <v>248.14</v>
      </c>
      <c r="C31" s="192">
        <v>107.88</v>
      </c>
      <c r="D31" s="192">
        <v>157.36000000000001</v>
      </c>
      <c r="E31" s="192">
        <v>154.36000000000001</v>
      </c>
      <c r="F31" s="192">
        <v>0</v>
      </c>
      <c r="G31" s="192">
        <v>21.17</v>
      </c>
      <c r="H31" s="192">
        <v>0</v>
      </c>
      <c r="I31" s="192">
        <v>217.34</v>
      </c>
      <c r="J31" s="192">
        <v>0</v>
      </c>
      <c r="K31" s="192">
        <v>0</v>
      </c>
      <c r="L31" s="192">
        <v>78.680000000000007</v>
      </c>
      <c r="M31" s="192">
        <v>0</v>
      </c>
      <c r="N31" s="192">
        <f t="shared" si="0"/>
        <v>984.93000000000006</v>
      </c>
    </row>
    <row r="32" spans="1:14" x14ac:dyDescent="0.45">
      <c r="A32" s="193" t="s">
        <v>402</v>
      </c>
      <c r="B32" s="192">
        <v>0</v>
      </c>
      <c r="C32" s="192">
        <v>0</v>
      </c>
      <c r="D32" s="192">
        <v>0</v>
      </c>
      <c r="E32" s="192">
        <v>561.82000000000005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895</v>
      </c>
      <c r="L32" s="192">
        <v>191.04</v>
      </c>
      <c r="M32" s="192">
        <v>700</v>
      </c>
      <c r="N32" s="192">
        <f t="shared" si="0"/>
        <v>2347.86</v>
      </c>
    </row>
    <row r="33" spans="1:14" x14ac:dyDescent="0.45">
      <c r="A33" s="193" t="s">
        <v>403</v>
      </c>
      <c r="B33" s="192">
        <v>225</v>
      </c>
      <c r="C33" s="192">
        <v>628.66</v>
      </c>
      <c r="D33" s="192">
        <v>366</v>
      </c>
      <c r="E33" s="192">
        <v>1010.96</v>
      </c>
      <c r="F33" s="192">
        <v>0</v>
      </c>
      <c r="G33" s="192">
        <v>429</v>
      </c>
      <c r="H33" s="192">
        <v>0</v>
      </c>
      <c r="I33" s="192">
        <v>521.11</v>
      </c>
      <c r="J33" s="192">
        <v>508.87</v>
      </c>
      <c r="K33" s="192">
        <v>0</v>
      </c>
      <c r="L33" s="192">
        <v>1603.84</v>
      </c>
      <c r="M33" s="192">
        <v>262.35000000000002</v>
      </c>
      <c r="N33" s="192">
        <f t="shared" si="0"/>
        <v>5555.79</v>
      </c>
    </row>
    <row r="34" spans="1:14" x14ac:dyDescent="0.45">
      <c r="A34" s="193" t="s">
        <v>404</v>
      </c>
      <c r="B34" s="192">
        <v>0</v>
      </c>
      <c r="C34" s="192">
        <v>2751.19</v>
      </c>
      <c r="D34" s="192">
        <v>7674.22</v>
      </c>
      <c r="E34" s="192">
        <v>24511.200000000001</v>
      </c>
      <c r="F34" s="192">
        <v>0</v>
      </c>
      <c r="G34" s="192">
        <v>297.60000000000002</v>
      </c>
      <c r="H34" s="192">
        <v>25092.48</v>
      </c>
      <c r="I34" s="192">
        <v>336</v>
      </c>
      <c r="J34" s="192">
        <v>2274.14</v>
      </c>
      <c r="K34" s="192">
        <v>2689.94</v>
      </c>
      <c r="L34" s="192">
        <v>1560.96</v>
      </c>
      <c r="M34" s="192">
        <v>548.9</v>
      </c>
      <c r="N34" s="192">
        <f t="shared" si="0"/>
        <v>67736.63</v>
      </c>
    </row>
    <row r="35" spans="1:14" x14ac:dyDescent="0.45">
      <c r="A35" s="193" t="s">
        <v>405</v>
      </c>
      <c r="B35" s="192">
        <v>432.88</v>
      </c>
      <c r="C35" s="192">
        <v>1913.06</v>
      </c>
      <c r="D35" s="192">
        <v>1747.79</v>
      </c>
      <c r="E35" s="192">
        <v>49.4</v>
      </c>
      <c r="F35" s="192">
        <v>0</v>
      </c>
      <c r="G35" s="192">
        <v>119.88</v>
      </c>
      <c r="H35" s="192">
        <v>0</v>
      </c>
      <c r="I35" s="192">
        <v>0</v>
      </c>
      <c r="J35" s="192">
        <v>222.69</v>
      </c>
      <c r="K35" s="192">
        <v>36.53</v>
      </c>
      <c r="L35" s="192">
        <v>39.979999999999997</v>
      </c>
      <c r="M35" s="192">
        <v>143.41</v>
      </c>
      <c r="N35" s="192">
        <f t="shared" si="0"/>
        <v>4705.619999999999</v>
      </c>
    </row>
    <row r="36" spans="1:14" x14ac:dyDescent="0.45">
      <c r="A36" s="193" t="s">
        <v>184</v>
      </c>
      <c r="B36" s="192">
        <v>1035.4000000000001</v>
      </c>
      <c r="C36" s="192">
        <v>28.05</v>
      </c>
      <c r="D36" s="192">
        <v>0</v>
      </c>
      <c r="E36" s="192">
        <v>0</v>
      </c>
      <c r="F36" s="192">
        <v>0</v>
      </c>
      <c r="G36" s="192">
        <v>0</v>
      </c>
      <c r="H36" s="192">
        <v>0</v>
      </c>
      <c r="I36" s="192">
        <v>0</v>
      </c>
      <c r="J36" s="192">
        <v>0</v>
      </c>
      <c r="K36" s="192">
        <v>0</v>
      </c>
      <c r="L36" s="192">
        <v>0</v>
      </c>
      <c r="M36" s="192">
        <v>0</v>
      </c>
      <c r="N36" s="192">
        <f t="shared" si="0"/>
        <v>1063.45</v>
      </c>
    </row>
    <row r="37" spans="1:14" x14ac:dyDescent="0.45">
      <c r="A37" s="193" t="s">
        <v>406</v>
      </c>
      <c r="B37" s="192">
        <v>0</v>
      </c>
      <c r="C37" s="192">
        <v>0</v>
      </c>
      <c r="D37" s="192">
        <v>0</v>
      </c>
      <c r="E37" s="192">
        <v>0</v>
      </c>
      <c r="F37" s="192">
        <v>185</v>
      </c>
      <c r="G37" s="192">
        <v>0</v>
      </c>
      <c r="H37" s="192">
        <v>0</v>
      </c>
      <c r="I37" s="192">
        <v>31.4</v>
      </c>
      <c r="J37" s="192">
        <v>540</v>
      </c>
      <c r="K37" s="192">
        <v>0</v>
      </c>
      <c r="L37" s="192">
        <v>0</v>
      </c>
      <c r="M37" s="192">
        <v>0</v>
      </c>
      <c r="N37" s="192">
        <f t="shared" si="0"/>
        <v>756.4</v>
      </c>
    </row>
    <row r="38" spans="1:14" x14ac:dyDescent="0.45">
      <c r="A38" s="193" t="s">
        <v>407</v>
      </c>
      <c r="B38" s="192">
        <v>0</v>
      </c>
      <c r="C38" s="192">
        <v>0</v>
      </c>
      <c r="D38" s="192">
        <v>0</v>
      </c>
      <c r="E38" s="192">
        <v>0</v>
      </c>
      <c r="F38" s="192">
        <v>0</v>
      </c>
      <c r="G38" s="192">
        <v>0</v>
      </c>
      <c r="H38" s="192">
        <v>0</v>
      </c>
      <c r="I38" s="192">
        <v>0</v>
      </c>
      <c r="J38" s="192">
        <v>0</v>
      </c>
      <c r="K38" s="192">
        <v>0</v>
      </c>
      <c r="L38" s="192">
        <v>0</v>
      </c>
      <c r="M38" s="192">
        <v>0</v>
      </c>
      <c r="N38" s="192">
        <f t="shared" si="0"/>
        <v>0</v>
      </c>
    </row>
    <row r="39" spans="1:14" x14ac:dyDescent="0.45">
      <c r="A39" s="193" t="s">
        <v>185</v>
      </c>
      <c r="B39" s="192">
        <v>0</v>
      </c>
      <c r="C39" s="192">
        <v>0</v>
      </c>
      <c r="D39" s="192">
        <v>0</v>
      </c>
      <c r="E39" s="192">
        <v>142.56</v>
      </c>
      <c r="F39" s="192">
        <v>108.14</v>
      </c>
      <c r="G39" s="192">
        <v>0</v>
      </c>
      <c r="H39" s="192">
        <v>0</v>
      </c>
      <c r="I39" s="192">
        <v>0</v>
      </c>
      <c r="J39" s="192">
        <v>54.98</v>
      </c>
      <c r="K39" s="192">
        <v>145.32</v>
      </c>
      <c r="L39" s="192">
        <v>380.58</v>
      </c>
      <c r="M39" s="192">
        <v>0</v>
      </c>
      <c r="N39" s="192">
        <f t="shared" si="0"/>
        <v>831.57999999999993</v>
      </c>
    </row>
    <row r="40" spans="1:14" x14ac:dyDescent="0.45">
      <c r="A40" s="193" t="s">
        <v>408</v>
      </c>
      <c r="B40" s="192">
        <v>0</v>
      </c>
      <c r="C40" s="192">
        <v>0</v>
      </c>
      <c r="D40" s="192">
        <v>39.94</v>
      </c>
      <c r="E40" s="192">
        <v>0</v>
      </c>
      <c r="F40" s="192">
        <v>0</v>
      </c>
      <c r="G40" s="192">
        <v>0</v>
      </c>
      <c r="H40" s="192">
        <v>0</v>
      </c>
      <c r="I40" s="192">
        <v>0</v>
      </c>
      <c r="J40" s="192">
        <v>0</v>
      </c>
      <c r="K40" s="192">
        <v>0</v>
      </c>
      <c r="L40" s="192">
        <v>103.13</v>
      </c>
      <c r="M40" s="192">
        <v>0</v>
      </c>
      <c r="N40" s="192">
        <f t="shared" si="0"/>
        <v>143.07</v>
      </c>
    </row>
    <row r="41" spans="1:14" x14ac:dyDescent="0.45">
      <c r="A41" s="193" t="s">
        <v>409</v>
      </c>
      <c r="B41" s="192">
        <v>0</v>
      </c>
      <c r="C41" s="192">
        <v>1742.55</v>
      </c>
      <c r="D41" s="192">
        <v>5185.84</v>
      </c>
      <c r="E41" s="192">
        <v>8605.4500000000007</v>
      </c>
      <c r="F41" s="192">
        <v>2959.72</v>
      </c>
      <c r="G41" s="192">
        <v>482.41</v>
      </c>
      <c r="H41" s="192">
        <v>0</v>
      </c>
      <c r="I41" s="192">
        <v>0</v>
      </c>
      <c r="J41" s="192">
        <v>0</v>
      </c>
      <c r="K41" s="192">
        <v>0</v>
      </c>
      <c r="L41" s="192">
        <v>1257.57</v>
      </c>
      <c r="M41" s="192">
        <v>0</v>
      </c>
      <c r="N41" s="192">
        <f t="shared" si="0"/>
        <v>20233.54</v>
      </c>
    </row>
    <row r="42" spans="1:14" x14ac:dyDescent="0.45">
      <c r="A42" s="193" t="s">
        <v>186</v>
      </c>
      <c r="B42" s="192">
        <v>0</v>
      </c>
      <c r="C42" s="192">
        <v>0</v>
      </c>
      <c r="D42" s="192">
        <v>0</v>
      </c>
      <c r="E42" s="192">
        <v>0</v>
      </c>
      <c r="F42" s="192">
        <v>0</v>
      </c>
      <c r="G42" s="192">
        <v>0</v>
      </c>
      <c r="H42" s="192">
        <v>0</v>
      </c>
      <c r="I42" s="192">
        <v>0</v>
      </c>
      <c r="J42" s="192">
        <v>121.99</v>
      </c>
      <c r="K42" s="192">
        <v>0</v>
      </c>
      <c r="L42" s="192">
        <v>0</v>
      </c>
      <c r="M42" s="192">
        <v>0</v>
      </c>
      <c r="N42" s="192">
        <f t="shared" si="0"/>
        <v>121.99</v>
      </c>
    </row>
    <row r="43" spans="1:14" x14ac:dyDescent="0.45">
      <c r="A43" s="193" t="s">
        <v>187</v>
      </c>
      <c r="B43" s="192">
        <v>406</v>
      </c>
      <c r="C43" s="192">
        <v>0</v>
      </c>
      <c r="D43" s="192">
        <v>309.79000000000002</v>
      </c>
      <c r="E43" s="192">
        <v>0</v>
      </c>
      <c r="F43" s="192">
        <v>0</v>
      </c>
      <c r="G43" s="192">
        <v>0</v>
      </c>
      <c r="H43" s="192">
        <v>0</v>
      </c>
      <c r="I43" s="192">
        <v>0</v>
      </c>
      <c r="J43" s="192">
        <v>204</v>
      </c>
      <c r="K43" s="192">
        <v>0</v>
      </c>
      <c r="L43" s="192">
        <v>0</v>
      </c>
      <c r="M43" s="192">
        <v>204</v>
      </c>
      <c r="N43" s="192">
        <f t="shared" si="0"/>
        <v>1123.79</v>
      </c>
    </row>
    <row r="44" spans="1:14" x14ac:dyDescent="0.45">
      <c r="A44" s="193" t="s">
        <v>410</v>
      </c>
      <c r="B44" s="192">
        <v>0</v>
      </c>
      <c r="C44" s="192">
        <v>15.14</v>
      </c>
      <c r="D44" s="192">
        <v>0</v>
      </c>
      <c r="E44" s="192">
        <v>0</v>
      </c>
      <c r="F44" s="192">
        <v>0</v>
      </c>
      <c r="G44" s="192">
        <v>0</v>
      </c>
      <c r="H44" s="192">
        <v>0</v>
      </c>
      <c r="I44" s="192">
        <v>0</v>
      </c>
      <c r="J44" s="192">
        <v>0</v>
      </c>
      <c r="K44" s="192">
        <v>0</v>
      </c>
      <c r="L44" s="192">
        <v>0</v>
      </c>
      <c r="M44" s="192">
        <v>0</v>
      </c>
      <c r="N44" s="192">
        <f t="shared" si="0"/>
        <v>15.14</v>
      </c>
    </row>
    <row r="45" spans="1:14" x14ac:dyDescent="0.45">
      <c r="A45" s="193" t="s">
        <v>411</v>
      </c>
      <c r="B45" s="192">
        <v>0</v>
      </c>
      <c r="C45" s="192">
        <v>0</v>
      </c>
      <c r="D45" s="192">
        <v>1143.32</v>
      </c>
      <c r="E45" s="192">
        <v>442.5</v>
      </c>
      <c r="F45" s="192">
        <v>0</v>
      </c>
      <c r="G45" s="192">
        <v>0</v>
      </c>
      <c r="H45" s="192">
        <v>0</v>
      </c>
      <c r="I45" s="192">
        <v>0</v>
      </c>
      <c r="J45" s="192">
        <v>0</v>
      </c>
      <c r="K45" s="192">
        <v>0</v>
      </c>
      <c r="L45" s="192">
        <v>0</v>
      </c>
      <c r="M45" s="192">
        <v>63.95</v>
      </c>
      <c r="N45" s="192">
        <f t="shared" si="0"/>
        <v>1649.77</v>
      </c>
    </row>
    <row r="46" spans="1:14" x14ac:dyDescent="0.45">
      <c r="A46" s="193" t="s">
        <v>39</v>
      </c>
      <c r="B46" s="192">
        <v>556</v>
      </c>
      <c r="C46" s="192">
        <v>275.13</v>
      </c>
      <c r="D46" s="192">
        <v>0</v>
      </c>
      <c r="E46" s="192">
        <v>618.5</v>
      </c>
      <c r="F46" s="192">
        <v>301</v>
      </c>
      <c r="G46" s="192">
        <v>-930.46</v>
      </c>
      <c r="H46" s="192">
        <v>0</v>
      </c>
      <c r="I46" s="192">
        <v>1315.46</v>
      </c>
      <c r="J46" s="192">
        <v>0</v>
      </c>
      <c r="K46" s="192">
        <v>0</v>
      </c>
      <c r="L46" s="192">
        <v>0</v>
      </c>
      <c r="M46" s="192">
        <v>0</v>
      </c>
      <c r="N46" s="192">
        <f t="shared" si="0"/>
        <v>2135.63</v>
      </c>
    </row>
    <row r="47" spans="1:14" x14ac:dyDescent="0.45">
      <c r="A47" s="193" t="s">
        <v>188</v>
      </c>
      <c r="B47" s="192">
        <v>0</v>
      </c>
      <c r="C47" s="192">
        <v>680.64</v>
      </c>
      <c r="D47" s="192">
        <v>33.799999999999997</v>
      </c>
      <c r="E47" s="192">
        <v>1023.62</v>
      </c>
      <c r="F47" s="192">
        <v>383.28</v>
      </c>
      <c r="G47" s="192">
        <v>150</v>
      </c>
      <c r="H47" s="192">
        <v>0</v>
      </c>
      <c r="I47" s="192">
        <v>369.3</v>
      </c>
      <c r="J47" s="192">
        <v>352.34</v>
      </c>
      <c r="K47" s="192">
        <v>27.54</v>
      </c>
      <c r="L47" s="192">
        <v>300</v>
      </c>
      <c r="M47" s="192">
        <v>0</v>
      </c>
      <c r="N47" s="192">
        <f t="shared" si="0"/>
        <v>3320.5200000000004</v>
      </c>
    </row>
    <row r="48" spans="1:14" x14ac:dyDescent="0.45">
      <c r="A48" s="193" t="s">
        <v>412</v>
      </c>
      <c r="B48" s="192">
        <v>313.89999999999998</v>
      </c>
      <c r="C48" s="192">
        <v>0</v>
      </c>
      <c r="D48" s="192">
        <v>0</v>
      </c>
      <c r="E48" s="192">
        <v>0</v>
      </c>
      <c r="F48" s="192">
        <v>0</v>
      </c>
      <c r="G48" s="192">
        <v>0</v>
      </c>
      <c r="H48" s="192">
        <v>0</v>
      </c>
      <c r="I48" s="192">
        <v>0</v>
      </c>
      <c r="J48" s="192">
        <v>0</v>
      </c>
      <c r="K48" s="192">
        <v>0</v>
      </c>
      <c r="L48" s="192">
        <v>692.88</v>
      </c>
      <c r="M48" s="192">
        <v>0</v>
      </c>
      <c r="N48" s="192">
        <f t="shared" si="0"/>
        <v>1006.78</v>
      </c>
    </row>
    <row r="49" spans="1:14" x14ac:dyDescent="0.45">
      <c r="A49" s="193" t="s">
        <v>413</v>
      </c>
      <c r="B49" s="192">
        <v>119.4</v>
      </c>
      <c r="C49" s="192">
        <v>0</v>
      </c>
      <c r="D49" s="192">
        <v>0</v>
      </c>
      <c r="E49" s="192">
        <v>82.8</v>
      </c>
      <c r="F49" s="192">
        <v>0</v>
      </c>
      <c r="G49" s="192">
        <v>0</v>
      </c>
      <c r="H49" s="192">
        <v>0</v>
      </c>
      <c r="I49" s="192">
        <v>0</v>
      </c>
      <c r="J49" s="192">
        <v>0</v>
      </c>
      <c r="K49" s="192">
        <v>0</v>
      </c>
      <c r="L49" s="192">
        <v>357.64</v>
      </c>
      <c r="M49" s="192">
        <v>0</v>
      </c>
      <c r="N49" s="192">
        <f t="shared" si="0"/>
        <v>559.83999999999992</v>
      </c>
    </row>
    <row r="50" spans="1:14" x14ac:dyDescent="0.45">
      <c r="A50" s="193" t="s">
        <v>414</v>
      </c>
      <c r="B50" s="192">
        <v>0</v>
      </c>
      <c r="C50" s="192">
        <v>0</v>
      </c>
      <c r="D50" s="192">
        <v>0</v>
      </c>
      <c r="E50" s="192">
        <v>0</v>
      </c>
      <c r="F50" s="192">
        <v>0</v>
      </c>
      <c r="G50" s="192">
        <v>27.1</v>
      </c>
      <c r="H50" s="192">
        <v>0</v>
      </c>
      <c r="I50" s="192">
        <v>0</v>
      </c>
      <c r="J50" s="192">
        <v>0</v>
      </c>
      <c r="K50" s="192">
        <v>0</v>
      </c>
      <c r="L50" s="192">
        <v>0</v>
      </c>
      <c r="M50" s="192">
        <v>0</v>
      </c>
      <c r="N50" s="192">
        <f t="shared" si="0"/>
        <v>27.1</v>
      </c>
    </row>
    <row r="51" spans="1:14" x14ac:dyDescent="0.45">
      <c r="A51" s="193" t="s">
        <v>415</v>
      </c>
      <c r="B51" s="192">
        <v>0</v>
      </c>
      <c r="C51" s="192">
        <v>0</v>
      </c>
      <c r="D51" s="192">
        <v>0</v>
      </c>
      <c r="E51" s="192">
        <v>0</v>
      </c>
      <c r="F51" s="192">
        <v>0</v>
      </c>
      <c r="G51" s="192">
        <v>0</v>
      </c>
      <c r="H51" s="192">
        <v>0</v>
      </c>
      <c r="I51" s="192">
        <v>0</v>
      </c>
      <c r="J51" s="192">
        <v>0</v>
      </c>
      <c r="K51" s="192">
        <v>21.17</v>
      </c>
      <c r="L51" s="192">
        <v>0</v>
      </c>
      <c r="M51" s="192">
        <v>0</v>
      </c>
      <c r="N51" s="192">
        <f t="shared" si="0"/>
        <v>21.17</v>
      </c>
    </row>
    <row r="52" spans="1:14" x14ac:dyDescent="0.45">
      <c r="A52" s="193" t="s">
        <v>416</v>
      </c>
      <c r="B52" s="192">
        <v>0</v>
      </c>
      <c r="C52" s="192">
        <v>0</v>
      </c>
      <c r="D52" s="192">
        <v>317.97000000000003</v>
      </c>
      <c r="E52" s="192">
        <v>3989.58</v>
      </c>
      <c r="F52" s="192">
        <v>319</v>
      </c>
      <c r="G52" s="192">
        <v>0</v>
      </c>
      <c r="H52" s="192">
        <v>0</v>
      </c>
      <c r="I52" s="192">
        <v>0</v>
      </c>
      <c r="J52" s="192">
        <v>0</v>
      </c>
      <c r="K52" s="192">
        <v>0</v>
      </c>
      <c r="L52" s="192">
        <v>0</v>
      </c>
      <c r="M52" s="192">
        <v>0</v>
      </c>
      <c r="N52" s="192">
        <f t="shared" si="0"/>
        <v>4626.55</v>
      </c>
    </row>
    <row r="53" spans="1:14" x14ac:dyDescent="0.45">
      <c r="A53" s="193" t="s">
        <v>189</v>
      </c>
      <c r="B53" s="192">
        <v>0</v>
      </c>
      <c r="C53" s="192">
        <v>0</v>
      </c>
      <c r="D53" s="192">
        <v>0</v>
      </c>
      <c r="E53" s="192">
        <v>-700</v>
      </c>
      <c r="F53" s="192">
        <v>14.24</v>
      </c>
      <c r="G53" s="192">
        <v>0</v>
      </c>
      <c r="H53" s="192">
        <v>0</v>
      </c>
      <c r="I53" s="192">
        <v>0</v>
      </c>
      <c r="J53" s="192">
        <v>318.45</v>
      </c>
      <c r="K53" s="192">
        <v>0</v>
      </c>
      <c r="L53" s="192">
        <v>0</v>
      </c>
      <c r="M53" s="192">
        <v>0</v>
      </c>
      <c r="N53" s="192">
        <f t="shared" si="0"/>
        <v>-367.31</v>
      </c>
    </row>
    <row r="54" spans="1:14" x14ac:dyDescent="0.45">
      <c r="A54" s="193" t="s">
        <v>190</v>
      </c>
      <c r="B54" s="192">
        <v>1580.28</v>
      </c>
      <c r="C54" s="192">
        <v>473.38</v>
      </c>
      <c r="D54" s="192">
        <v>4382.2299999999996</v>
      </c>
      <c r="E54" s="192">
        <v>617.92999999999995</v>
      </c>
      <c r="F54" s="192">
        <v>1749.04</v>
      </c>
      <c r="G54" s="192">
        <v>2836.68</v>
      </c>
      <c r="H54" s="192">
        <v>0</v>
      </c>
      <c r="I54" s="192">
        <v>2074.66</v>
      </c>
      <c r="J54" s="192">
        <v>1723.68</v>
      </c>
      <c r="K54" s="192">
        <v>2070.77</v>
      </c>
      <c r="L54" s="192">
        <v>2009.52</v>
      </c>
      <c r="M54" s="192">
        <v>718.42</v>
      </c>
      <c r="N54" s="192">
        <f t="shared" si="0"/>
        <v>20236.59</v>
      </c>
    </row>
    <row r="55" spans="1:14" x14ac:dyDescent="0.45">
      <c r="A55" s="193" t="s">
        <v>417</v>
      </c>
      <c r="B55" s="192">
        <v>0</v>
      </c>
      <c r="C55" s="192">
        <v>0</v>
      </c>
      <c r="D55" s="192">
        <v>0</v>
      </c>
      <c r="E55" s="192">
        <v>0</v>
      </c>
      <c r="F55" s="192">
        <v>0</v>
      </c>
      <c r="G55" s="192">
        <v>0</v>
      </c>
      <c r="H55" s="192">
        <v>0</v>
      </c>
      <c r="I55" s="192">
        <v>0</v>
      </c>
      <c r="J55" s="192">
        <v>297.5</v>
      </c>
      <c r="K55" s="192">
        <v>150</v>
      </c>
      <c r="L55" s="192">
        <v>1482.5</v>
      </c>
      <c r="M55" s="192">
        <v>252.5</v>
      </c>
      <c r="N55" s="192">
        <f t="shared" si="0"/>
        <v>2182.5</v>
      </c>
    </row>
    <row r="56" spans="1:14" x14ac:dyDescent="0.45">
      <c r="A56" s="193" t="s">
        <v>418</v>
      </c>
      <c r="B56" s="192">
        <v>0</v>
      </c>
      <c r="C56" s="192">
        <v>0</v>
      </c>
      <c r="D56" s="192">
        <v>802.61</v>
      </c>
      <c r="E56" s="192">
        <v>0</v>
      </c>
      <c r="F56" s="192">
        <v>0</v>
      </c>
      <c r="G56" s="192">
        <v>332.03</v>
      </c>
      <c r="H56" s="192">
        <v>0</v>
      </c>
      <c r="I56" s="192">
        <v>0</v>
      </c>
      <c r="J56" s="192">
        <v>174</v>
      </c>
      <c r="K56" s="192">
        <v>75</v>
      </c>
      <c r="L56" s="192">
        <v>0</v>
      </c>
      <c r="M56" s="192">
        <v>0</v>
      </c>
      <c r="N56" s="192">
        <f t="shared" si="0"/>
        <v>1383.6399999999999</v>
      </c>
    </row>
    <row r="57" spans="1:14" x14ac:dyDescent="0.45">
      <c r="A57" s="193" t="s">
        <v>193</v>
      </c>
      <c r="B57" s="192">
        <v>72719.460000000006</v>
      </c>
      <c r="C57" s="192">
        <v>51796.49</v>
      </c>
      <c r="D57" s="192">
        <v>78401.05</v>
      </c>
      <c r="E57" s="192">
        <v>41111.29</v>
      </c>
      <c r="F57" s="192">
        <v>19231.47</v>
      </c>
      <c r="G57" s="192">
        <v>50527.96</v>
      </c>
      <c r="H57" s="192">
        <v>0</v>
      </c>
      <c r="I57" s="192">
        <v>36345.199999999997</v>
      </c>
      <c r="J57" s="192">
        <v>56905.2</v>
      </c>
      <c r="K57" s="192">
        <v>89455.83</v>
      </c>
      <c r="L57" s="192">
        <v>50064.11</v>
      </c>
      <c r="M57" s="192">
        <v>74000.87</v>
      </c>
      <c r="N57" s="192">
        <f t="shared" si="0"/>
        <v>620558.93000000005</v>
      </c>
    </row>
    <row r="58" spans="1:14" x14ac:dyDescent="0.45">
      <c r="A58" s="193" t="s">
        <v>419</v>
      </c>
      <c r="B58" s="192">
        <v>200</v>
      </c>
      <c r="C58" s="192">
        <v>25</v>
      </c>
      <c r="D58" s="192">
        <v>2347.6999999999998</v>
      </c>
      <c r="E58" s="192">
        <v>0</v>
      </c>
      <c r="F58" s="192">
        <v>0</v>
      </c>
      <c r="G58" s="192">
        <v>747</v>
      </c>
      <c r="H58" s="192">
        <v>0</v>
      </c>
      <c r="I58" s="192">
        <v>0</v>
      </c>
      <c r="J58" s="192">
        <v>0</v>
      </c>
      <c r="K58" s="192">
        <v>108</v>
      </c>
      <c r="L58" s="192">
        <v>104.99</v>
      </c>
      <c r="M58" s="192">
        <v>592.65</v>
      </c>
      <c r="N58" s="192">
        <f t="shared" si="0"/>
        <v>4125.3399999999992</v>
      </c>
    </row>
    <row r="59" spans="1:14" x14ac:dyDescent="0.45">
      <c r="A59" s="193" t="s">
        <v>194</v>
      </c>
      <c r="B59" s="192">
        <v>0</v>
      </c>
      <c r="C59" s="192">
        <v>0</v>
      </c>
      <c r="D59" s="192">
        <v>0</v>
      </c>
      <c r="E59" s="192">
        <v>0</v>
      </c>
      <c r="F59" s="192">
        <v>0</v>
      </c>
      <c r="G59" s="192">
        <v>0</v>
      </c>
      <c r="H59" s="192">
        <v>0</v>
      </c>
      <c r="I59" s="192">
        <v>0</v>
      </c>
      <c r="J59" s="192">
        <v>0</v>
      </c>
      <c r="K59" s="192">
        <v>0</v>
      </c>
      <c r="L59" s="192">
        <v>0</v>
      </c>
      <c r="M59" s="192">
        <v>0</v>
      </c>
      <c r="N59" s="192">
        <f t="shared" si="0"/>
        <v>0</v>
      </c>
    </row>
    <row r="60" spans="1:14" x14ac:dyDescent="0.45">
      <c r="A60" s="193" t="s">
        <v>420</v>
      </c>
      <c r="B60" s="192">
        <v>0</v>
      </c>
      <c r="C60" s="192">
        <v>0</v>
      </c>
      <c r="D60" s="192">
        <v>0</v>
      </c>
      <c r="E60" s="192">
        <v>0</v>
      </c>
      <c r="F60" s="192">
        <v>0</v>
      </c>
      <c r="G60" s="192">
        <v>499</v>
      </c>
      <c r="H60" s="192">
        <v>0</v>
      </c>
      <c r="I60" s="192">
        <v>0</v>
      </c>
      <c r="J60" s="192">
        <v>0</v>
      </c>
      <c r="K60" s="192">
        <v>0</v>
      </c>
      <c r="L60" s="192">
        <v>0</v>
      </c>
      <c r="M60" s="192">
        <v>0</v>
      </c>
      <c r="N60" s="192">
        <f t="shared" si="0"/>
        <v>499</v>
      </c>
    </row>
    <row r="61" spans="1:14" x14ac:dyDescent="0.45">
      <c r="A61" s="193" t="s">
        <v>421</v>
      </c>
      <c r="B61" s="192">
        <v>149.32</v>
      </c>
      <c r="C61" s="192">
        <v>175</v>
      </c>
      <c r="D61" s="192">
        <v>140</v>
      </c>
      <c r="E61" s="192">
        <v>134.63999999999999</v>
      </c>
      <c r="F61" s="192">
        <v>175</v>
      </c>
      <c r="G61" s="192">
        <v>140</v>
      </c>
      <c r="H61" s="192">
        <v>0</v>
      </c>
      <c r="I61" s="192">
        <v>142.24</v>
      </c>
      <c r="J61" s="192">
        <v>186.2</v>
      </c>
      <c r="K61" s="192">
        <v>185.81</v>
      </c>
      <c r="L61" s="192">
        <v>185.9</v>
      </c>
      <c r="M61" s="192">
        <v>111.99</v>
      </c>
      <c r="N61" s="192">
        <f t="shared" si="0"/>
        <v>1726.1000000000001</v>
      </c>
    </row>
    <row r="62" spans="1:14" x14ac:dyDescent="0.45">
      <c r="A62" s="193" t="s">
        <v>422</v>
      </c>
      <c r="B62" s="192">
        <v>0</v>
      </c>
      <c r="C62" s="192">
        <v>0</v>
      </c>
      <c r="D62" s="192">
        <v>4750</v>
      </c>
      <c r="E62" s="192">
        <v>0</v>
      </c>
      <c r="F62" s="192">
        <v>0</v>
      </c>
      <c r="G62" s="192">
        <v>0</v>
      </c>
      <c r="H62" s="192">
        <v>0</v>
      </c>
      <c r="I62" s="192">
        <v>0</v>
      </c>
      <c r="J62" s="192">
        <v>0</v>
      </c>
      <c r="K62" s="192">
        <v>0</v>
      </c>
      <c r="L62" s="192">
        <v>0</v>
      </c>
      <c r="M62" s="192">
        <v>0</v>
      </c>
      <c r="N62" s="192">
        <f t="shared" si="0"/>
        <v>4750</v>
      </c>
    </row>
    <row r="63" spans="1:14" x14ac:dyDescent="0.45">
      <c r="A63" s="193" t="s">
        <v>423</v>
      </c>
      <c r="B63" s="192">
        <v>24.45</v>
      </c>
      <c r="C63" s="192">
        <v>0</v>
      </c>
      <c r="D63" s="192">
        <v>0</v>
      </c>
      <c r="E63" s="192">
        <v>0</v>
      </c>
      <c r="F63" s="192">
        <v>0</v>
      </c>
      <c r="G63" s="192">
        <v>0</v>
      </c>
      <c r="H63" s="192">
        <v>0</v>
      </c>
      <c r="I63" s="192">
        <v>258.64999999999998</v>
      </c>
      <c r="J63" s="192">
        <v>43.65</v>
      </c>
      <c r="K63" s="192">
        <v>43.65</v>
      </c>
      <c r="L63" s="192">
        <v>34.049999999999997</v>
      </c>
      <c r="M63" s="192">
        <v>34.049999999999997</v>
      </c>
      <c r="N63" s="192">
        <f t="shared" si="0"/>
        <v>438.49999999999994</v>
      </c>
    </row>
    <row r="64" spans="1:14" x14ac:dyDescent="0.45">
      <c r="A64" s="193" t="s">
        <v>424</v>
      </c>
      <c r="B64" s="192">
        <v>0</v>
      </c>
      <c r="C64" s="192">
        <v>0</v>
      </c>
      <c r="D64" s="192">
        <v>0</v>
      </c>
      <c r="E64" s="192">
        <v>570</v>
      </c>
      <c r="F64" s="192">
        <v>0</v>
      </c>
      <c r="G64" s="192">
        <v>0</v>
      </c>
      <c r="H64" s="192">
        <v>0</v>
      </c>
      <c r="I64" s="192">
        <v>0</v>
      </c>
      <c r="J64" s="192">
        <v>0</v>
      </c>
      <c r="K64" s="192">
        <v>0</v>
      </c>
      <c r="L64" s="192">
        <v>0</v>
      </c>
      <c r="M64" s="192">
        <v>0</v>
      </c>
      <c r="N64" s="192">
        <f t="shared" si="0"/>
        <v>570</v>
      </c>
    </row>
    <row r="65" spans="1:14" x14ac:dyDescent="0.45">
      <c r="A65" s="193" t="s">
        <v>425</v>
      </c>
      <c r="B65" s="192">
        <v>0</v>
      </c>
      <c r="C65" s="192">
        <v>0</v>
      </c>
      <c r="D65" s="192">
        <v>1019.76</v>
      </c>
      <c r="E65" s="192">
        <v>0</v>
      </c>
      <c r="F65" s="192">
        <v>0</v>
      </c>
      <c r="G65" s="192">
        <v>0</v>
      </c>
      <c r="H65" s="192">
        <v>0</v>
      </c>
      <c r="I65" s="192">
        <v>0</v>
      </c>
      <c r="J65" s="192">
        <v>0</v>
      </c>
      <c r="K65" s="192">
        <v>0</v>
      </c>
      <c r="L65" s="192">
        <v>0</v>
      </c>
      <c r="M65" s="192">
        <v>0</v>
      </c>
      <c r="N65" s="192">
        <f t="shared" si="0"/>
        <v>1019.76</v>
      </c>
    </row>
    <row r="66" spans="1:14" x14ac:dyDescent="0.45">
      <c r="A66" s="193" t="s">
        <v>426</v>
      </c>
      <c r="B66" s="192">
        <v>0</v>
      </c>
      <c r="C66" s="192">
        <v>0</v>
      </c>
      <c r="D66" s="192">
        <v>0</v>
      </c>
      <c r="E66" s="192">
        <v>0</v>
      </c>
      <c r="F66" s="192">
        <v>330</v>
      </c>
      <c r="G66" s="192">
        <v>0</v>
      </c>
      <c r="H66" s="192">
        <v>0</v>
      </c>
      <c r="I66" s="192">
        <v>0</v>
      </c>
      <c r="J66" s="192">
        <v>0</v>
      </c>
      <c r="K66" s="192">
        <v>0</v>
      </c>
      <c r="L66" s="192">
        <v>0</v>
      </c>
      <c r="M66" s="192">
        <v>0</v>
      </c>
      <c r="N66" s="192">
        <f t="shared" si="0"/>
        <v>330</v>
      </c>
    </row>
    <row r="67" spans="1:14" x14ac:dyDescent="0.45">
      <c r="A67" s="193" t="s">
        <v>427</v>
      </c>
      <c r="B67" s="192">
        <v>1500</v>
      </c>
      <c r="C67" s="192">
        <v>0</v>
      </c>
      <c r="D67" s="192">
        <v>405</v>
      </c>
      <c r="E67" s="192">
        <v>0</v>
      </c>
      <c r="F67" s="192">
        <v>0</v>
      </c>
      <c r="G67" s="192">
        <v>0</v>
      </c>
      <c r="H67" s="192">
        <v>0</v>
      </c>
      <c r="I67" s="192">
        <v>39.340000000000003</v>
      </c>
      <c r="J67" s="192">
        <v>405</v>
      </c>
      <c r="K67" s="192">
        <v>0</v>
      </c>
      <c r="L67" s="192">
        <v>0</v>
      </c>
      <c r="M67" s="192">
        <v>750</v>
      </c>
      <c r="N67" s="192">
        <f t="shared" ref="N67:N130" si="1">SUM(B67:M67)</f>
        <v>3099.34</v>
      </c>
    </row>
    <row r="68" spans="1:14" x14ac:dyDescent="0.45">
      <c r="A68" s="193" t="s">
        <v>428</v>
      </c>
      <c r="B68" s="192">
        <v>109.02</v>
      </c>
      <c r="C68" s="192">
        <v>613.6</v>
      </c>
      <c r="D68" s="192">
        <v>108.15</v>
      </c>
      <c r="E68" s="192">
        <v>279.63</v>
      </c>
      <c r="F68" s="192">
        <v>1161.05</v>
      </c>
      <c r="G68" s="192">
        <v>36.130000000000003</v>
      </c>
      <c r="H68" s="192">
        <v>0</v>
      </c>
      <c r="I68" s="192">
        <v>381</v>
      </c>
      <c r="J68" s="192">
        <v>94.67</v>
      </c>
      <c r="K68" s="192">
        <v>378.28</v>
      </c>
      <c r="L68" s="192">
        <v>20.399999999999999</v>
      </c>
      <c r="M68" s="192">
        <v>1095.98</v>
      </c>
      <c r="N68" s="192">
        <f t="shared" si="1"/>
        <v>4277.91</v>
      </c>
    </row>
    <row r="69" spans="1:14" x14ac:dyDescent="0.45">
      <c r="A69" s="193" t="s">
        <v>429</v>
      </c>
      <c r="B69" s="192">
        <v>0</v>
      </c>
      <c r="C69" s="192">
        <v>0</v>
      </c>
      <c r="D69" s="192">
        <v>0</v>
      </c>
      <c r="E69" s="192">
        <v>0</v>
      </c>
      <c r="F69" s="192">
        <v>399</v>
      </c>
      <c r="G69" s="192">
        <v>0</v>
      </c>
      <c r="H69" s="192">
        <v>0</v>
      </c>
      <c r="I69" s="192">
        <v>66.36</v>
      </c>
      <c r="J69" s="192">
        <v>0</v>
      </c>
      <c r="K69" s="192">
        <v>0</v>
      </c>
      <c r="L69" s="192">
        <v>0</v>
      </c>
      <c r="M69" s="192">
        <v>0</v>
      </c>
      <c r="N69" s="192">
        <f t="shared" si="1"/>
        <v>465.36</v>
      </c>
    </row>
    <row r="70" spans="1:14" x14ac:dyDescent="0.45">
      <c r="A70" s="193" t="s">
        <v>430</v>
      </c>
      <c r="B70" s="192">
        <v>0</v>
      </c>
      <c r="C70" s="192">
        <v>0</v>
      </c>
      <c r="D70" s="192">
        <v>0</v>
      </c>
      <c r="E70" s="192">
        <v>63.99</v>
      </c>
      <c r="F70" s="192">
        <v>0</v>
      </c>
      <c r="G70" s="192">
        <v>0</v>
      </c>
      <c r="H70" s="192">
        <v>0</v>
      </c>
      <c r="I70" s="192">
        <v>0</v>
      </c>
      <c r="J70" s="192">
        <v>0</v>
      </c>
      <c r="K70" s="192">
        <v>0</v>
      </c>
      <c r="L70" s="192">
        <v>0</v>
      </c>
      <c r="M70" s="192">
        <v>0</v>
      </c>
      <c r="N70" s="192">
        <f t="shared" si="1"/>
        <v>63.99</v>
      </c>
    </row>
    <row r="71" spans="1:14" x14ac:dyDescent="0.45">
      <c r="A71" s="193" t="s">
        <v>197</v>
      </c>
      <c r="B71" s="192">
        <v>0</v>
      </c>
      <c r="C71" s="192">
        <v>0</v>
      </c>
      <c r="D71" s="192">
        <v>0</v>
      </c>
      <c r="E71" s="192">
        <v>0</v>
      </c>
      <c r="F71" s="192">
        <v>0</v>
      </c>
      <c r="G71" s="192">
        <v>1169.6199999999999</v>
      </c>
      <c r="H71" s="192">
        <v>0</v>
      </c>
      <c r="I71" s="192">
        <v>0</v>
      </c>
      <c r="J71" s="192">
        <v>0</v>
      </c>
      <c r="K71" s="192">
        <v>0</v>
      </c>
      <c r="L71" s="192">
        <v>0</v>
      </c>
      <c r="M71" s="192">
        <v>875.76</v>
      </c>
      <c r="N71" s="192">
        <f t="shared" si="1"/>
        <v>2045.3799999999999</v>
      </c>
    </row>
    <row r="72" spans="1:14" x14ac:dyDescent="0.45">
      <c r="A72" s="193" t="s">
        <v>431</v>
      </c>
      <c r="B72" s="192">
        <v>0</v>
      </c>
      <c r="C72" s="192">
        <v>74.400000000000006</v>
      </c>
      <c r="D72" s="192">
        <v>0</v>
      </c>
      <c r="E72" s="192">
        <v>0</v>
      </c>
      <c r="F72" s="192">
        <v>0</v>
      </c>
      <c r="G72" s="192">
        <v>0</v>
      </c>
      <c r="H72" s="192">
        <v>0</v>
      </c>
      <c r="I72" s="192">
        <v>0</v>
      </c>
      <c r="J72" s="192">
        <v>0</v>
      </c>
      <c r="K72" s="192">
        <v>0</v>
      </c>
      <c r="L72" s="192">
        <v>0</v>
      </c>
      <c r="M72" s="192">
        <v>0</v>
      </c>
      <c r="N72" s="192">
        <f t="shared" si="1"/>
        <v>74.400000000000006</v>
      </c>
    </row>
    <row r="73" spans="1:14" x14ac:dyDescent="0.45">
      <c r="A73" s="193" t="s">
        <v>432</v>
      </c>
      <c r="B73" s="192">
        <v>0</v>
      </c>
      <c r="C73" s="192">
        <v>0</v>
      </c>
      <c r="D73" s="192">
        <v>941.11</v>
      </c>
      <c r="E73" s="192">
        <v>0</v>
      </c>
      <c r="F73" s="192">
        <v>0</v>
      </c>
      <c r="G73" s="192">
        <v>92.7</v>
      </c>
      <c r="H73" s="192">
        <v>0</v>
      </c>
      <c r="I73" s="192">
        <v>0</v>
      </c>
      <c r="J73" s="192">
        <v>0</v>
      </c>
      <c r="K73" s="192">
        <v>0</v>
      </c>
      <c r="L73" s="192">
        <v>0</v>
      </c>
      <c r="M73" s="192">
        <v>0</v>
      </c>
      <c r="N73" s="192">
        <f t="shared" si="1"/>
        <v>1033.81</v>
      </c>
    </row>
    <row r="74" spans="1:14" x14ac:dyDescent="0.45">
      <c r="A74" s="193" t="s">
        <v>433</v>
      </c>
      <c r="B74" s="192">
        <v>0</v>
      </c>
      <c r="C74" s="192">
        <v>0</v>
      </c>
      <c r="D74" s="192">
        <v>0</v>
      </c>
      <c r="E74" s="192">
        <v>0</v>
      </c>
      <c r="F74" s="192">
        <v>0</v>
      </c>
      <c r="G74" s="192">
        <v>242</v>
      </c>
      <c r="H74" s="192">
        <v>0</v>
      </c>
      <c r="I74" s="192">
        <v>2233</v>
      </c>
      <c r="J74" s="192">
        <v>0</v>
      </c>
      <c r="K74" s="192">
        <v>119.88</v>
      </c>
      <c r="L74" s="192">
        <v>0</v>
      </c>
      <c r="M74" s="192">
        <v>0</v>
      </c>
      <c r="N74" s="192">
        <f t="shared" si="1"/>
        <v>2594.88</v>
      </c>
    </row>
    <row r="75" spans="1:14" x14ac:dyDescent="0.45">
      <c r="A75" s="193" t="s">
        <v>434</v>
      </c>
      <c r="B75" s="192">
        <v>0</v>
      </c>
      <c r="C75" s="192">
        <v>0</v>
      </c>
      <c r="D75" s="192">
        <v>0</v>
      </c>
      <c r="E75" s="192">
        <v>0</v>
      </c>
      <c r="F75" s="192">
        <v>0</v>
      </c>
      <c r="G75" s="192">
        <v>0</v>
      </c>
      <c r="H75" s="192">
        <v>0</v>
      </c>
      <c r="I75" s="192">
        <v>0</v>
      </c>
      <c r="J75" s="192">
        <v>0</v>
      </c>
      <c r="K75" s="192">
        <v>0</v>
      </c>
      <c r="L75" s="192">
        <v>160</v>
      </c>
      <c r="M75" s="192">
        <v>0</v>
      </c>
      <c r="N75" s="192">
        <f t="shared" si="1"/>
        <v>160</v>
      </c>
    </row>
    <row r="76" spans="1:14" x14ac:dyDescent="0.45">
      <c r="A76" s="193" t="s">
        <v>435</v>
      </c>
      <c r="B76" s="192">
        <v>0</v>
      </c>
      <c r="C76" s="192">
        <v>246.38</v>
      </c>
      <c r="D76" s="192">
        <v>579</v>
      </c>
      <c r="E76" s="192">
        <v>0</v>
      </c>
      <c r="F76" s="192">
        <v>0</v>
      </c>
      <c r="G76" s="192">
        <v>0</v>
      </c>
      <c r="H76" s="192">
        <v>0</v>
      </c>
      <c r="I76" s="192">
        <v>0</v>
      </c>
      <c r="J76" s="192">
        <v>0</v>
      </c>
      <c r="K76" s="192">
        <v>3430</v>
      </c>
      <c r="L76" s="192">
        <v>1499.96</v>
      </c>
      <c r="M76" s="192">
        <v>1259.98</v>
      </c>
      <c r="N76" s="192">
        <f t="shared" si="1"/>
        <v>7015.32</v>
      </c>
    </row>
    <row r="77" spans="1:14" x14ac:dyDescent="0.45">
      <c r="A77" s="193" t="s">
        <v>199</v>
      </c>
      <c r="B77" s="192">
        <v>0</v>
      </c>
      <c r="C77" s="192">
        <v>259.5</v>
      </c>
      <c r="D77" s="192">
        <v>65.13</v>
      </c>
      <c r="E77" s="192">
        <v>3299.14</v>
      </c>
      <c r="F77" s="192">
        <v>64.67</v>
      </c>
      <c r="G77" s="192">
        <v>565</v>
      </c>
      <c r="H77" s="192">
        <v>0</v>
      </c>
      <c r="I77" s="192">
        <v>0</v>
      </c>
      <c r="J77" s="192">
        <v>0</v>
      </c>
      <c r="K77" s="192">
        <v>333.45</v>
      </c>
      <c r="L77" s="192">
        <v>40.68</v>
      </c>
      <c r="M77" s="192">
        <v>0</v>
      </c>
      <c r="N77" s="192">
        <f t="shared" si="1"/>
        <v>4627.5700000000006</v>
      </c>
    </row>
    <row r="78" spans="1:14" x14ac:dyDescent="0.45">
      <c r="A78" s="193" t="s">
        <v>436</v>
      </c>
      <c r="B78" s="192">
        <v>19.989999999999998</v>
      </c>
      <c r="C78" s="192">
        <v>135.88999999999999</v>
      </c>
      <c r="D78" s="192">
        <v>20.25</v>
      </c>
      <c r="E78" s="192">
        <v>0</v>
      </c>
      <c r="F78" s="192">
        <v>0</v>
      </c>
      <c r="G78" s="192">
        <v>0</v>
      </c>
      <c r="H78" s="192">
        <v>0</v>
      </c>
      <c r="I78" s="192">
        <v>285.52</v>
      </c>
      <c r="J78" s="192">
        <v>302.60000000000002</v>
      </c>
      <c r="K78" s="192">
        <v>31.99</v>
      </c>
      <c r="L78" s="192">
        <v>776.81</v>
      </c>
      <c r="M78" s="192">
        <v>1056.07</v>
      </c>
      <c r="N78" s="192">
        <f t="shared" si="1"/>
        <v>2629.12</v>
      </c>
    </row>
    <row r="79" spans="1:14" x14ac:dyDescent="0.45">
      <c r="A79" s="193" t="s">
        <v>437</v>
      </c>
      <c r="B79" s="192">
        <v>0</v>
      </c>
      <c r="C79" s="192">
        <v>1727.42</v>
      </c>
      <c r="D79" s="192">
        <v>0</v>
      </c>
      <c r="E79" s="192">
        <v>1156.51</v>
      </c>
      <c r="F79" s="192">
        <v>0</v>
      </c>
      <c r="G79" s="192">
        <v>104.97</v>
      </c>
      <c r="H79" s="192">
        <v>0</v>
      </c>
      <c r="I79" s="192">
        <v>0</v>
      </c>
      <c r="J79" s="192">
        <v>0</v>
      </c>
      <c r="K79" s="192">
        <v>894.66</v>
      </c>
      <c r="L79" s="192">
        <v>80</v>
      </c>
      <c r="M79" s="192">
        <v>0</v>
      </c>
      <c r="N79" s="192">
        <f t="shared" si="1"/>
        <v>3963.56</v>
      </c>
    </row>
    <row r="80" spans="1:14" x14ac:dyDescent="0.45">
      <c r="A80" s="193" t="s">
        <v>438</v>
      </c>
      <c r="B80" s="192">
        <v>0</v>
      </c>
      <c r="C80" s="192">
        <v>0</v>
      </c>
      <c r="D80" s="192">
        <v>0</v>
      </c>
      <c r="E80" s="192">
        <v>0</v>
      </c>
      <c r="F80" s="192">
        <v>0</v>
      </c>
      <c r="G80" s="192">
        <v>0</v>
      </c>
      <c r="H80" s="192">
        <v>0</v>
      </c>
      <c r="I80" s="192">
        <v>0</v>
      </c>
      <c r="J80" s="192">
        <v>0</v>
      </c>
      <c r="K80" s="192">
        <v>0</v>
      </c>
      <c r="L80" s="192">
        <v>0</v>
      </c>
      <c r="M80" s="192">
        <v>0</v>
      </c>
      <c r="N80" s="192">
        <f t="shared" si="1"/>
        <v>0</v>
      </c>
    </row>
    <row r="81" spans="1:14" x14ac:dyDescent="0.45">
      <c r="A81" s="193" t="s">
        <v>439</v>
      </c>
      <c r="B81" s="192">
        <v>0</v>
      </c>
      <c r="C81" s="192">
        <v>0</v>
      </c>
      <c r="D81" s="192">
        <v>0</v>
      </c>
      <c r="E81" s="192">
        <v>0</v>
      </c>
      <c r="F81" s="192">
        <v>0</v>
      </c>
      <c r="G81" s="192">
        <v>0</v>
      </c>
      <c r="H81" s="192">
        <v>0</v>
      </c>
      <c r="I81" s="192">
        <v>0</v>
      </c>
      <c r="J81" s="192">
        <v>14.64</v>
      </c>
      <c r="K81" s="192">
        <v>0</v>
      </c>
      <c r="L81" s="192">
        <v>0</v>
      </c>
      <c r="M81" s="192">
        <v>0</v>
      </c>
      <c r="N81" s="192">
        <f t="shared" si="1"/>
        <v>14.64</v>
      </c>
    </row>
    <row r="82" spans="1:14" x14ac:dyDescent="0.45">
      <c r="A82" s="193" t="s">
        <v>440</v>
      </c>
      <c r="B82" s="192">
        <v>30</v>
      </c>
      <c r="C82" s="192">
        <v>30</v>
      </c>
      <c r="D82" s="192">
        <v>225</v>
      </c>
      <c r="E82" s="192">
        <v>30</v>
      </c>
      <c r="F82" s="192">
        <v>30</v>
      </c>
      <c r="G82" s="192">
        <v>30</v>
      </c>
      <c r="H82" s="192">
        <v>0</v>
      </c>
      <c r="I82" s="192">
        <v>30</v>
      </c>
      <c r="J82" s="192">
        <v>30</v>
      </c>
      <c r="K82" s="192">
        <v>30</v>
      </c>
      <c r="L82" s="192">
        <v>30</v>
      </c>
      <c r="M82" s="192">
        <v>30</v>
      </c>
      <c r="N82" s="192">
        <f t="shared" si="1"/>
        <v>525</v>
      </c>
    </row>
    <row r="83" spans="1:14" x14ac:dyDescent="0.45">
      <c r="A83" s="193" t="s">
        <v>441</v>
      </c>
      <c r="B83" s="192">
        <v>0</v>
      </c>
      <c r="C83" s="192">
        <v>0</v>
      </c>
      <c r="D83" s="192">
        <v>227.26</v>
      </c>
      <c r="E83" s="192">
        <v>0</v>
      </c>
      <c r="F83" s="192">
        <v>0</v>
      </c>
      <c r="G83" s="192">
        <v>0</v>
      </c>
      <c r="H83" s="192">
        <v>0</v>
      </c>
      <c r="I83" s="192">
        <v>0</v>
      </c>
      <c r="J83" s="192">
        <v>0</v>
      </c>
      <c r="K83" s="192">
        <v>0</v>
      </c>
      <c r="L83" s="192">
        <v>0</v>
      </c>
      <c r="M83" s="192">
        <v>0</v>
      </c>
      <c r="N83" s="192">
        <f t="shared" si="1"/>
        <v>227.26</v>
      </c>
    </row>
    <row r="84" spans="1:14" x14ac:dyDescent="0.45">
      <c r="A84" s="193" t="s">
        <v>442</v>
      </c>
      <c r="B84" s="192">
        <v>0</v>
      </c>
      <c r="C84" s="192">
        <v>0</v>
      </c>
      <c r="D84" s="192">
        <v>0</v>
      </c>
      <c r="E84" s="192">
        <v>0</v>
      </c>
      <c r="F84" s="192">
        <v>0</v>
      </c>
      <c r="G84" s="192">
        <v>0</v>
      </c>
      <c r="H84" s="192">
        <v>0</v>
      </c>
      <c r="I84" s="192">
        <v>0</v>
      </c>
      <c r="J84" s="192">
        <v>0</v>
      </c>
      <c r="K84" s="192">
        <v>1876</v>
      </c>
      <c r="L84" s="192">
        <v>0</v>
      </c>
      <c r="M84" s="192">
        <v>0</v>
      </c>
      <c r="N84" s="192">
        <f t="shared" si="1"/>
        <v>1876</v>
      </c>
    </row>
    <row r="85" spans="1:14" x14ac:dyDescent="0.45">
      <c r="A85" s="193" t="s">
        <v>443</v>
      </c>
      <c r="B85" s="192">
        <v>0</v>
      </c>
      <c r="C85" s="192">
        <v>0</v>
      </c>
      <c r="D85" s="192">
        <v>0</v>
      </c>
      <c r="E85" s="192">
        <v>0</v>
      </c>
      <c r="F85" s="192">
        <v>0</v>
      </c>
      <c r="G85" s="192">
        <v>0</v>
      </c>
      <c r="H85" s="192">
        <v>0</v>
      </c>
      <c r="I85" s="192">
        <v>0</v>
      </c>
      <c r="J85" s="192">
        <v>0</v>
      </c>
      <c r="K85" s="192">
        <v>14.19</v>
      </c>
      <c r="L85" s="192">
        <v>0</v>
      </c>
      <c r="M85" s="192">
        <v>0</v>
      </c>
      <c r="N85" s="192">
        <f t="shared" si="1"/>
        <v>14.19</v>
      </c>
    </row>
    <row r="86" spans="1:14" x14ac:dyDescent="0.45">
      <c r="A86" s="193" t="s">
        <v>444</v>
      </c>
      <c r="B86" s="192">
        <v>216</v>
      </c>
      <c r="C86" s="192">
        <v>1152.05</v>
      </c>
      <c r="D86" s="192">
        <v>25</v>
      </c>
      <c r="E86" s="192">
        <v>20</v>
      </c>
      <c r="F86" s="192">
        <v>6470</v>
      </c>
      <c r="G86" s="192">
        <v>0</v>
      </c>
      <c r="H86" s="192">
        <v>0</v>
      </c>
      <c r="I86" s="192">
        <v>0</v>
      </c>
      <c r="J86" s="192">
        <v>0</v>
      </c>
      <c r="K86" s="192">
        <v>100</v>
      </c>
      <c r="L86" s="192">
        <v>0</v>
      </c>
      <c r="M86" s="192">
        <v>0</v>
      </c>
      <c r="N86" s="192">
        <f t="shared" si="1"/>
        <v>7983.05</v>
      </c>
    </row>
    <row r="87" spans="1:14" x14ac:dyDescent="0.45">
      <c r="A87" s="193" t="s">
        <v>445</v>
      </c>
      <c r="B87" s="192">
        <v>0</v>
      </c>
      <c r="C87" s="192">
        <v>745.07</v>
      </c>
      <c r="D87" s="192">
        <v>0</v>
      </c>
      <c r="E87" s="192">
        <v>812</v>
      </c>
      <c r="F87" s="192">
        <v>1450</v>
      </c>
      <c r="G87" s="192">
        <v>30.24</v>
      </c>
      <c r="H87" s="192">
        <v>0</v>
      </c>
      <c r="I87" s="192">
        <v>670</v>
      </c>
      <c r="J87" s="192">
        <v>4240.5</v>
      </c>
      <c r="K87" s="192">
        <v>3216.48</v>
      </c>
      <c r="L87" s="192">
        <v>0</v>
      </c>
      <c r="M87" s="192">
        <v>0</v>
      </c>
      <c r="N87" s="192">
        <f t="shared" si="1"/>
        <v>11164.289999999999</v>
      </c>
    </row>
    <row r="88" spans="1:14" x14ac:dyDescent="0.45">
      <c r="A88" s="193" t="s">
        <v>446</v>
      </c>
      <c r="B88" s="192">
        <v>190.87</v>
      </c>
      <c r="C88" s="192">
        <v>731.11</v>
      </c>
      <c r="D88" s="192">
        <v>3906.32</v>
      </c>
      <c r="E88" s="192">
        <v>1326.81</v>
      </c>
      <c r="F88" s="192">
        <v>1640.94</v>
      </c>
      <c r="G88" s="192">
        <v>1990.64</v>
      </c>
      <c r="H88" s="192">
        <v>0</v>
      </c>
      <c r="I88" s="192">
        <v>3168.87</v>
      </c>
      <c r="J88" s="192">
        <v>493.07</v>
      </c>
      <c r="K88" s="192">
        <v>95.93</v>
      </c>
      <c r="L88" s="192">
        <v>1158.82</v>
      </c>
      <c r="M88" s="192">
        <v>763.38</v>
      </c>
      <c r="N88" s="192">
        <f t="shared" si="1"/>
        <v>15466.76</v>
      </c>
    </row>
    <row r="89" spans="1:14" x14ac:dyDescent="0.45">
      <c r="A89" s="193" t="s">
        <v>447</v>
      </c>
      <c r="B89" s="192">
        <v>0</v>
      </c>
      <c r="C89" s="192">
        <v>0</v>
      </c>
      <c r="D89" s="192">
        <v>0</v>
      </c>
      <c r="E89" s="192">
        <v>0</v>
      </c>
      <c r="F89" s="192">
        <v>0</v>
      </c>
      <c r="G89" s="192">
        <v>0</v>
      </c>
      <c r="H89" s="192">
        <v>0</v>
      </c>
      <c r="I89" s="192">
        <v>0</v>
      </c>
      <c r="J89" s="192">
        <v>30</v>
      </c>
      <c r="K89" s="192">
        <v>0</v>
      </c>
      <c r="L89" s="192">
        <v>0</v>
      </c>
      <c r="M89" s="192">
        <v>0</v>
      </c>
      <c r="N89" s="192">
        <f t="shared" si="1"/>
        <v>30</v>
      </c>
    </row>
    <row r="90" spans="1:14" x14ac:dyDescent="0.45">
      <c r="A90" s="193" t="s">
        <v>448</v>
      </c>
      <c r="B90" s="192">
        <v>0</v>
      </c>
      <c r="C90" s="192">
        <v>0</v>
      </c>
      <c r="D90" s="192">
        <v>0</v>
      </c>
      <c r="E90" s="192">
        <v>0</v>
      </c>
      <c r="F90" s="192">
        <v>0</v>
      </c>
      <c r="G90" s="192">
        <v>0</v>
      </c>
      <c r="H90" s="192">
        <v>0</v>
      </c>
      <c r="I90" s="192">
        <v>0</v>
      </c>
      <c r="J90" s="192">
        <v>0</v>
      </c>
      <c r="K90" s="192">
        <v>50</v>
      </c>
      <c r="L90" s="192">
        <v>50</v>
      </c>
      <c r="M90" s="192">
        <v>0</v>
      </c>
      <c r="N90" s="192">
        <f t="shared" si="1"/>
        <v>100</v>
      </c>
    </row>
    <row r="91" spans="1:14" x14ac:dyDescent="0.45">
      <c r="A91" s="193" t="s">
        <v>449</v>
      </c>
      <c r="B91" s="192">
        <v>0</v>
      </c>
      <c r="C91" s="192">
        <v>0</v>
      </c>
      <c r="D91" s="192">
        <v>0</v>
      </c>
      <c r="E91" s="192">
        <v>0</v>
      </c>
      <c r="F91" s="192">
        <v>0</v>
      </c>
      <c r="G91" s="192">
        <v>2600</v>
      </c>
      <c r="H91" s="192">
        <v>0</v>
      </c>
      <c r="I91" s="192">
        <v>0</v>
      </c>
      <c r="J91" s="192">
        <v>0</v>
      </c>
      <c r="K91" s="192">
        <v>0</v>
      </c>
      <c r="L91" s="192">
        <v>0</v>
      </c>
      <c r="M91" s="192">
        <v>0</v>
      </c>
      <c r="N91" s="192">
        <f t="shared" si="1"/>
        <v>2600</v>
      </c>
    </row>
    <row r="92" spans="1:14" x14ac:dyDescent="0.45">
      <c r="A92" s="193" t="s">
        <v>450</v>
      </c>
      <c r="B92" s="192">
        <v>0</v>
      </c>
      <c r="C92" s="192">
        <v>0</v>
      </c>
      <c r="D92" s="192">
        <v>0</v>
      </c>
      <c r="E92" s="192">
        <v>0</v>
      </c>
      <c r="F92" s="192">
        <v>0</v>
      </c>
      <c r="G92" s="192">
        <v>100</v>
      </c>
      <c r="H92" s="192">
        <v>0</v>
      </c>
      <c r="I92" s="192">
        <v>0</v>
      </c>
      <c r="J92" s="192">
        <v>0</v>
      </c>
      <c r="K92" s="192">
        <v>0</v>
      </c>
      <c r="L92" s="192">
        <v>0</v>
      </c>
      <c r="M92" s="192">
        <v>0</v>
      </c>
      <c r="N92" s="192">
        <f t="shared" si="1"/>
        <v>100</v>
      </c>
    </row>
    <row r="93" spans="1:14" x14ac:dyDescent="0.45">
      <c r="A93" s="193" t="s">
        <v>200</v>
      </c>
      <c r="B93" s="192">
        <v>183</v>
      </c>
      <c r="C93" s="192">
        <v>6677.15</v>
      </c>
      <c r="D93" s="192">
        <v>232</v>
      </c>
      <c r="E93" s="192">
        <v>950.78</v>
      </c>
      <c r="F93" s="192">
        <v>0</v>
      </c>
      <c r="G93" s="192">
        <v>512.04999999999995</v>
      </c>
      <c r="H93" s="192">
        <v>0</v>
      </c>
      <c r="I93" s="192">
        <v>0</v>
      </c>
      <c r="J93" s="192">
        <v>0</v>
      </c>
      <c r="K93" s="192">
        <v>1608.67</v>
      </c>
      <c r="L93" s="192">
        <v>0</v>
      </c>
      <c r="M93" s="192">
        <v>540</v>
      </c>
      <c r="N93" s="192">
        <f t="shared" si="1"/>
        <v>10703.65</v>
      </c>
    </row>
    <row r="94" spans="1:14" x14ac:dyDescent="0.45">
      <c r="A94" s="193" t="s">
        <v>201</v>
      </c>
      <c r="B94" s="192">
        <v>1459.41</v>
      </c>
      <c r="C94" s="192">
        <v>1689.36</v>
      </c>
      <c r="D94" s="192">
        <v>0</v>
      </c>
      <c r="E94" s="192">
        <v>660</v>
      </c>
      <c r="F94" s="192">
        <v>1400</v>
      </c>
      <c r="G94" s="192">
        <v>440</v>
      </c>
      <c r="H94" s="192">
        <v>0</v>
      </c>
      <c r="I94" s="192">
        <v>0</v>
      </c>
      <c r="J94" s="192">
        <v>0</v>
      </c>
      <c r="K94" s="192">
        <v>300</v>
      </c>
      <c r="L94" s="192">
        <v>0</v>
      </c>
      <c r="M94" s="192">
        <v>290</v>
      </c>
      <c r="N94" s="192">
        <f t="shared" si="1"/>
        <v>6238.77</v>
      </c>
    </row>
    <row r="95" spans="1:14" x14ac:dyDescent="0.45">
      <c r="A95" s="193" t="s">
        <v>451</v>
      </c>
      <c r="B95" s="192">
        <v>703.78</v>
      </c>
      <c r="C95" s="192">
        <v>591.9</v>
      </c>
      <c r="D95" s="192">
        <v>524.85</v>
      </c>
      <c r="E95" s="192">
        <v>841</v>
      </c>
      <c r="F95" s="192">
        <v>289</v>
      </c>
      <c r="G95" s="192">
        <v>884.6</v>
      </c>
      <c r="H95" s="192">
        <v>0</v>
      </c>
      <c r="I95" s="192">
        <v>1042.5999999999999</v>
      </c>
      <c r="J95" s="192">
        <v>767</v>
      </c>
      <c r="K95" s="192">
        <v>17.78</v>
      </c>
      <c r="L95" s="192">
        <v>316.43</v>
      </c>
      <c r="M95" s="192">
        <v>986.46</v>
      </c>
      <c r="N95" s="192">
        <f t="shared" si="1"/>
        <v>6965.4</v>
      </c>
    </row>
    <row r="96" spans="1:14" x14ac:dyDescent="0.45">
      <c r="A96" s="193" t="s">
        <v>452</v>
      </c>
      <c r="B96" s="192">
        <v>0</v>
      </c>
      <c r="C96" s="192">
        <v>0</v>
      </c>
      <c r="D96" s="192">
        <v>45.74</v>
      </c>
      <c r="E96" s="192">
        <v>0</v>
      </c>
      <c r="F96" s="192">
        <v>0</v>
      </c>
      <c r="G96" s="192">
        <v>0</v>
      </c>
      <c r="H96" s="192">
        <v>0</v>
      </c>
      <c r="I96" s="192">
        <v>0</v>
      </c>
      <c r="J96" s="192">
        <v>0</v>
      </c>
      <c r="K96" s="192">
        <v>47.48</v>
      </c>
      <c r="L96" s="192">
        <v>0</v>
      </c>
      <c r="M96" s="192">
        <v>343.25</v>
      </c>
      <c r="N96" s="192">
        <f t="shared" si="1"/>
        <v>436.47</v>
      </c>
    </row>
    <row r="97" spans="1:14" x14ac:dyDescent="0.45">
      <c r="A97" s="193" t="s">
        <v>453</v>
      </c>
      <c r="B97" s="192">
        <v>0</v>
      </c>
      <c r="C97" s="192">
        <v>0</v>
      </c>
      <c r="D97" s="192">
        <v>0</v>
      </c>
      <c r="E97" s="192">
        <v>0</v>
      </c>
      <c r="F97" s="192">
        <v>0</v>
      </c>
      <c r="G97" s="192">
        <v>0</v>
      </c>
      <c r="H97" s="192">
        <v>0</v>
      </c>
      <c r="I97" s="192">
        <v>1358.07</v>
      </c>
      <c r="J97" s="192">
        <v>0</v>
      </c>
      <c r="K97" s="192">
        <v>0</v>
      </c>
      <c r="L97" s="192">
        <v>0</v>
      </c>
      <c r="M97" s="192">
        <v>0</v>
      </c>
      <c r="N97" s="192">
        <f t="shared" si="1"/>
        <v>1358.07</v>
      </c>
    </row>
    <row r="98" spans="1:14" x14ac:dyDescent="0.45">
      <c r="A98" s="193" t="s">
        <v>454</v>
      </c>
      <c r="B98" s="192">
        <v>0</v>
      </c>
      <c r="C98" s="192">
        <v>0</v>
      </c>
      <c r="D98" s="192">
        <v>0</v>
      </c>
      <c r="E98" s="192">
        <v>0</v>
      </c>
      <c r="F98" s="192">
        <v>0</v>
      </c>
      <c r="G98" s="192">
        <v>276</v>
      </c>
      <c r="H98" s="192">
        <v>0</v>
      </c>
      <c r="I98" s="192">
        <v>0</v>
      </c>
      <c r="J98" s="192">
        <v>40</v>
      </c>
      <c r="K98" s="192">
        <v>0</v>
      </c>
      <c r="L98" s="192">
        <v>320</v>
      </c>
      <c r="M98" s="192">
        <v>405</v>
      </c>
      <c r="N98" s="192">
        <f t="shared" si="1"/>
        <v>1041</v>
      </c>
    </row>
    <row r="99" spans="1:14" x14ac:dyDescent="0.45">
      <c r="A99" s="193" t="s">
        <v>202</v>
      </c>
      <c r="B99" s="192">
        <v>3078.72</v>
      </c>
      <c r="C99" s="192">
        <v>4230.49</v>
      </c>
      <c r="D99" s="192">
        <v>2680.86</v>
      </c>
      <c r="E99" s="192">
        <v>1465</v>
      </c>
      <c r="F99" s="192">
        <v>1808.75</v>
      </c>
      <c r="G99" s="192">
        <v>853.25</v>
      </c>
      <c r="H99" s="192">
        <v>0</v>
      </c>
      <c r="I99" s="192">
        <v>1385.9</v>
      </c>
      <c r="J99" s="192">
        <v>1647.33</v>
      </c>
      <c r="K99" s="192">
        <v>466</v>
      </c>
      <c r="L99" s="192">
        <v>5906.91</v>
      </c>
      <c r="M99" s="192">
        <v>879.65</v>
      </c>
      <c r="N99" s="192">
        <f t="shared" si="1"/>
        <v>24402.86</v>
      </c>
    </row>
    <row r="100" spans="1:14" x14ac:dyDescent="0.45">
      <c r="A100" s="193" t="s">
        <v>455</v>
      </c>
      <c r="B100" s="192">
        <v>0</v>
      </c>
      <c r="C100" s="192">
        <v>567.5</v>
      </c>
      <c r="D100" s="192">
        <v>275</v>
      </c>
      <c r="E100" s="192">
        <v>0</v>
      </c>
      <c r="F100" s="192">
        <v>555</v>
      </c>
      <c r="G100" s="192">
        <v>0</v>
      </c>
      <c r="H100" s="192">
        <v>0</v>
      </c>
      <c r="I100" s="192">
        <v>0</v>
      </c>
      <c r="J100" s="192">
        <v>889</v>
      </c>
      <c r="K100" s="192">
        <v>495</v>
      </c>
      <c r="L100" s="192">
        <v>0</v>
      </c>
      <c r="M100" s="192">
        <v>540</v>
      </c>
      <c r="N100" s="192">
        <f t="shared" si="1"/>
        <v>3321.5</v>
      </c>
    </row>
    <row r="101" spans="1:14" x14ac:dyDescent="0.45">
      <c r="A101" s="193" t="s">
        <v>456</v>
      </c>
      <c r="B101" s="192">
        <v>0</v>
      </c>
      <c r="C101" s="192">
        <v>0</v>
      </c>
      <c r="D101" s="192">
        <v>0</v>
      </c>
      <c r="E101" s="192">
        <v>1527.43</v>
      </c>
      <c r="F101" s="192">
        <v>0</v>
      </c>
      <c r="G101" s="192">
        <v>465</v>
      </c>
      <c r="H101" s="192">
        <v>0</v>
      </c>
      <c r="I101" s="192">
        <v>0</v>
      </c>
      <c r="J101" s="192">
        <v>0</v>
      </c>
      <c r="K101" s="192">
        <v>0</v>
      </c>
      <c r="L101" s="192">
        <v>0</v>
      </c>
      <c r="M101" s="192">
        <v>0</v>
      </c>
      <c r="N101" s="192">
        <f t="shared" si="1"/>
        <v>1992.43</v>
      </c>
    </row>
    <row r="102" spans="1:14" x14ac:dyDescent="0.45">
      <c r="A102" s="193" t="s">
        <v>457</v>
      </c>
      <c r="B102" s="192">
        <v>0</v>
      </c>
      <c r="C102" s="192">
        <v>0</v>
      </c>
      <c r="D102" s="192">
        <v>275</v>
      </c>
      <c r="E102" s="192">
        <v>0</v>
      </c>
      <c r="F102" s="192">
        <v>0</v>
      </c>
      <c r="G102" s="192">
        <v>0</v>
      </c>
      <c r="H102" s="192">
        <v>0</v>
      </c>
      <c r="I102" s="192">
        <v>171</v>
      </c>
      <c r="J102" s="192">
        <v>0</v>
      </c>
      <c r="K102" s="192">
        <v>363.9</v>
      </c>
      <c r="L102" s="192">
        <v>0</v>
      </c>
      <c r="M102" s="192">
        <v>0</v>
      </c>
      <c r="N102" s="192">
        <f t="shared" si="1"/>
        <v>809.9</v>
      </c>
    </row>
    <row r="103" spans="1:14" x14ac:dyDescent="0.45">
      <c r="A103" s="193" t="s">
        <v>458</v>
      </c>
      <c r="B103" s="192">
        <v>0</v>
      </c>
      <c r="C103" s="192">
        <v>260</v>
      </c>
      <c r="D103" s="192">
        <v>0</v>
      </c>
      <c r="E103" s="192">
        <v>0</v>
      </c>
      <c r="F103" s="192">
        <v>0</v>
      </c>
      <c r="G103" s="192">
        <v>0</v>
      </c>
      <c r="H103" s="192">
        <v>0</v>
      </c>
      <c r="I103" s="192">
        <v>0</v>
      </c>
      <c r="J103" s="192">
        <v>0</v>
      </c>
      <c r="K103" s="192">
        <v>0</v>
      </c>
      <c r="L103" s="192">
        <v>0</v>
      </c>
      <c r="M103" s="192">
        <v>0</v>
      </c>
      <c r="N103" s="192">
        <f t="shared" si="1"/>
        <v>260</v>
      </c>
    </row>
    <row r="104" spans="1:14" x14ac:dyDescent="0.45">
      <c r="A104" s="193" t="s">
        <v>203</v>
      </c>
      <c r="B104" s="192">
        <v>0</v>
      </c>
      <c r="C104" s="192">
        <v>246.2</v>
      </c>
      <c r="D104" s="192">
        <v>0</v>
      </c>
      <c r="E104" s="192">
        <v>0</v>
      </c>
      <c r="F104" s="192">
        <v>2108</v>
      </c>
      <c r="G104" s="192">
        <v>1685</v>
      </c>
      <c r="H104" s="192">
        <v>0</v>
      </c>
      <c r="I104" s="192">
        <v>0</v>
      </c>
      <c r="J104" s="192">
        <v>0</v>
      </c>
      <c r="K104" s="192">
        <v>0</v>
      </c>
      <c r="L104" s="192">
        <v>0</v>
      </c>
      <c r="M104" s="192">
        <v>0</v>
      </c>
      <c r="N104" s="192">
        <f t="shared" si="1"/>
        <v>4039.2</v>
      </c>
    </row>
    <row r="105" spans="1:14" x14ac:dyDescent="0.45">
      <c r="A105" s="193" t="s">
        <v>459</v>
      </c>
      <c r="B105" s="192">
        <v>0</v>
      </c>
      <c r="C105" s="192">
        <v>198</v>
      </c>
      <c r="D105" s="192">
        <v>642.77</v>
      </c>
      <c r="E105" s="192">
        <v>225.72</v>
      </c>
      <c r="F105" s="192">
        <v>1118.8800000000001</v>
      </c>
      <c r="G105" s="192">
        <v>196.96</v>
      </c>
      <c r="H105" s="192">
        <v>0</v>
      </c>
      <c r="I105" s="192">
        <v>0</v>
      </c>
      <c r="J105" s="192">
        <v>0</v>
      </c>
      <c r="K105" s="192">
        <v>1554</v>
      </c>
      <c r="L105" s="192">
        <v>247.28</v>
      </c>
      <c r="M105" s="192">
        <v>0</v>
      </c>
      <c r="N105" s="192">
        <f t="shared" si="1"/>
        <v>4183.6099999999997</v>
      </c>
    </row>
    <row r="106" spans="1:14" x14ac:dyDescent="0.45">
      <c r="A106" s="193" t="s">
        <v>460</v>
      </c>
      <c r="B106" s="192">
        <v>8.94</v>
      </c>
      <c r="C106" s="192">
        <v>0</v>
      </c>
      <c r="D106" s="192">
        <v>0</v>
      </c>
      <c r="E106" s="192">
        <v>0</v>
      </c>
      <c r="F106" s="192">
        <v>0</v>
      </c>
      <c r="G106" s="192">
        <v>0</v>
      </c>
      <c r="H106" s="192">
        <v>0</v>
      </c>
      <c r="I106" s="192">
        <v>0</v>
      </c>
      <c r="J106" s="192">
        <v>8.94</v>
      </c>
      <c r="K106" s="192">
        <v>0</v>
      </c>
      <c r="L106" s="192">
        <v>0</v>
      </c>
      <c r="M106" s="192">
        <v>0</v>
      </c>
      <c r="N106" s="192">
        <f t="shared" si="1"/>
        <v>17.88</v>
      </c>
    </row>
    <row r="107" spans="1:14" x14ac:dyDescent="0.45">
      <c r="A107" s="193" t="s">
        <v>204</v>
      </c>
      <c r="B107" s="192">
        <v>0</v>
      </c>
      <c r="C107" s="192">
        <v>39.94</v>
      </c>
      <c r="D107" s="192">
        <v>0</v>
      </c>
      <c r="E107" s="192">
        <v>0</v>
      </c>
      <c r="F107" s="192">
        <v>1247.31</v>
      </c>
      <c r="G107" s="192">
        <v>0</v>
      </c>
      <c r="H107" s="192">
        <v>0</v>
      </c>
      <c r="I107" s="192">
        <v>0</v>
      </c>
      <c r="J107" s="192">
        <v>0</v>
      </c>
      <c r="K107" s="192">
        <v>0</v>
      </c>
      <c r="L107" s="192">
        <v>0</v>
      </c>
      <c r="M107" s="192">
        <v>0</v>
      </c>
      <c r="N107" s="192">
        <f t="shared" si="1"/>
        <v>1287.25</v>
      </c>
    </row>
    <row r="108" spans="1:14" x14ac:dyDescent="0.45">
      <c r="A108" s="193" t="s">
        <v>206</v>
      </c>
      <c r="B108" s="192">
        <v>0</v>
      </c>
      <c r="C108" s="192">
        <v>0</v>
      </c>
      <c r="D108" s="192">
        <v>74.95</v>
      </c>
      <c r="E108" s="192">
        <v>17.95</v>
      </c>
      <c r="F108" s="192">
        <v>0</v>
      </c>
      <c r="G108" s="192">
        <v>0</v>
      </c>
      <c r="H108" s="192">
        <v>0</v>
      </c>
      <c r="I108" s="192">
        <v>103</v>
      </c>
      <c r="J108" s="192">
        <v>0</v>
      </c>
      <c r="K108" s="192">
        <v>115.14</v>
      </c>
      <c r="L108" s="192">
        <v>0</v>
      </c>
      <c r="M108" s="192">
        <v>153.91</v>
      </c>
      <c r="N108" s="192">
        <f t="shared" si="1"/>
        <v>464.95000000000005</v>
      </c>
    </row>
    <row r="109" spans="1:14" x14ac:dyDescent="0.45">
      <c r="A109" s="193" t="s">
        <v>461</v>
      </c>
      <c r="B109" s="192">
        <v>220</v>
      </c>
      <c r="C109" s="192">
        <v>220</v>
      </c>
      <c r="D109" s="192">
        <v>10.49</v>
      </c>
      <c r="E109" s="192">
        <v>0</v>
      </c>
      <c r="F109" s="192">
        <v>0</v>
      </c>
      <c r="G109" s="192">
        <v>0</v>
      </c>
      <c r="H109" s="192">
        <v>0</v>
      </c>
      <c r="I109" s="192">
        <v>0</v>
      </c>
      <c r="J109" s="192">
        <v>30.98</v>
      </c>
      <c r="K109" s="192">
        <v>0</v>
      </c>
      <c r="L109" s="192">
        <v>0</v>
      </c>
      <c r="M109" s="192">
        <v>0</v>
      </c>
      <c r="N109" s="192">
        <f t="shared" si="1"/>
        <v>481.47</v>
      </c>
    </row>
    <row r="110" spans="1:14" x14ac:dyDescent="0.45">
      <c r="A110" s="193" t="s">
        <v>462</v>
      </c>
      <c r="B110" s="192">
        <v>0</v>
      </c>
      <c r="C110" s="192">
        <v>-42.01</v>
      </c>
      <c r="D110" s="192">
        <v>4735.43</v>
      </c>
      <c r="E110" s="192">
        <v>1438.26</v>
      </c>
      <c r="F110" s="192">
        <v>404.14</v>
      </c>
      <c r="G110" s="192">
        <v>0</v>
      </c>
      <c r="H110" s="192">
        <v>0</v>
      </c>
      <c r="I110" s="192">
        <v>0</v>
      </c>
      <c r="J110" s="192">
        <v>0</v>
      </c>
      <c r="K110" s="192">
        <v>0</v>
      </c>
      <c r="L110" s="192">
        <v>0</v>
      </c>
      <c r="M110" s="192">
        <v>0</v>
      </c>
      <c r="N110" s="192">
        <f t="shared" si="1"/>
        <v>6535.8200000000006</v>
      </c>
    </row>
    <row r="111" spans="1:14" x14ac:dyDescent="0.45">
      <c r="A111" s="193" t="s">
        <v>207</v>
      </c>
      <c r="B111" s="192">
        <v>1332.26</v>
      </c>
      <c r="C111" s="192">
        <v>0</v>
      </c>
      <c r="D111" s="192">
        <v>3478.98</v>
      </c>
      <c r="E111" s="192">
        <v>6884.72</v>
      </c>
      <c r="F111" s="192">
        <v>0</v>
      </c>
      <c r="G111" s="192">
        <v>287.72000000000003</v>
      </c>
      <c r="H111" s="192">
        <v>0</v>
      </c>
      <c r="I111" s="192">
        <v>0</v>
      </c>
      <c r="J111" s="192">
        <v>807.8</v>
      </c>
      <c r="K111" s="192">
        <v>1266.67</v>
      </c>
      <c r="L111" s="192">
        <v>0</v>
      </c>
      <c r="M111" s="192">
        <v>1435.71</v>
      </c>
      <c r="N111" s="192">
        <f t="shared" si="1"/>
        <v>15493.859999999997</v>
      </c>
    </row>
    <row r="112" spans="1:14" x14ac:dyDescent="0.45">
      <c r="A112" s="193" t="s">
        <v>463</v>
      </c>
      <c r="B112" s="192">
        <v>0</v>
      </c>
      <c r="C112" s="192">
        <v>83.81</v>
      </c>
      <c r="D112" s="192">
        <v>0</v>
      </c>
      <c r="E112" s="192">
        <v>0</v>
      </c>
      <c r="F112" s="192">
        <v>0</v>
      </c>
      <c r="G112" s="192">
        <v>15.14</v>
      </c>
      <c r="H112" s="192">
        <v>0</v>
      </c>
      <c r="I112" s="192">
        <v>0</v>
      </c>
      <c r="J112" s="192">
        <v>0</v>
      </c>
      <c r="K112" s="192">
        <v>0</v>
      </c>
      <c r="L112" s="192">
        <v>159.80000000000001</v>
      </c>
      <c r="M112" s="192">
        <v>159.80000000000001</v>
      </c>
      <c r="N112" s="192">
        <f t="shared" si="1"/>
        <v>418.55</v>
      </c>
    </row>
    <row r="113" spans="1:14" x14ac:dyDescent="0.45">
      <c r="A113" s="193" t="s">
        <v>464</v>
      </c>
      <c r="B113" s="192">
        <v>195</v>
      </c>
      <c r="C113" s="192">
        <v>0</v>
      </c>
      <c r="D113" s="192">
        <v>0</v>
      </c>
      <c r="E113" s="192">
        <v>238.02</v>
      </c>
      <c r="F113" s="192">
        <v>0</v>
      </c>
      <c r="G113" s="192">
        <v>0</v>
      </c>
      <c r="H113" s="192">
        <v>0</v>
      </c>
      <c r="I113" s="192">
        <v>0</v>
      </c>
      <c r="J113" s="192">
        <v>195</v>
      </c>
      <c r="K113" s="192">
        <v>195</v>
      </c>
      <c r="L113" s="192">
        <v>195</v>
      </c>
      <c r="M113" s="192">
        <v>195</v>
      </c>
      <c r="N113" s="192">
        <f t="shared" si="1"/>
        <v>1213.02</v>
      </c>
    </row>
    <row r="114" spans="1:14" x14ac:dyDescent="0.45">
      <c r="A114" s="193" t="s">
        <v>465</v>
      </c>
      <c r="B114" s="192">
        <v>200</v>
      </c>
      <c r="C114" s="192">
        <v>0</v>
      </c>
      <c r="D114" s="192">
        <v>922.24</v>
      </c>
      <c r="E114" s="192">
        <v>0</v>
      </c>
      <c r="F114" s="192">
        <v>0</v>
      </c>
      <c r="G114" s="192">
        <v>144</v>
      </c>
      <c r="H114" s="192">
        <v>0</v>
      </c>
      <c r="I114" s="192">
        <v>0</v>
      </c>
      <c r="J114" s="192">
        <v>0</v>
      </c>
      <c r="K114" s="192">
        <v>401.09</v>
      </c>
      <c r="L114" s="192">
        <v>0</v>
      </c>
      <c r="M114" s="192">
        <v>870</v>
      </c>
      <c r="N114" s="192">
        <f t="shared" si="1"/>
        <v>2537.33</v>
      </c>
    </row>
    <row r="115" spans="1:14" x14ac:dyDescent="0.45">
      <c r="A115" s="193" t="s">
        <v>466</v>
      </c>
      <c r="B115" s="192">
        <v>0</v>
      </c>
      <c r="C115" s="192">
        <v>0</v>
      </c>
      <c r="D115" s="192">
        <v>0</v>
      </c>
      <c r="E115" s="192">
        <v>0</v>
      </c>
      <c r="F115" s="192">
        <v>0</v>
      </c>
      <c r="G115" s="192">
        <v>310</v>
      </c>
      <c r="H115" s="192">
        <v>0</v>
      </c>
      <c r="I115" s="192">
        <v>0</v>
      </c>
      <c r="J115" s="192">
        <v>0</v>
      </c>
      <c r="K115" s="192">
        <v>0</v>
      </c>
      <c r="L115" s="192">
        <v>0</v>
      </c>
      <c r="M115" s="192">
        <v>0</v>
      </c>
      <c r="N115" s="192">
        <f t="shared" si="1"/>
        <v>310</v>
      </c>
    </row>
    <row r="116" spans="1:14" x14ac:dyDescent="0.45">
      <c r="A116" s="193" t="s">
        <v>467</v>
      </c>
      <c r="B116" s="192">
        <v>0</v>
      </c>
      <c r="C116" s="192">
        <v>900</v>
      </c>
      <c r="D116" s="192">
        <v>0</v>
      </c>
      <c r="E116" s="192">
        <v>0</v>
      </c>
      <c r="F116" s="192">
        <v>0</v>
      </c>
      <c r="G116" s="192">
        <v>0</v>
      </c>
      <c r="H116" s="192">
        <v>0</v>
      </c>
      <c r="I116" s="192">
        <v>0</v>
      </c>
      <c r="J116" s="192">
        <v>0</v>
      </c>
      <c r="K116" s="192">
        <v>0</v>
      </c>
      <c r="L116" s="192">
        <v>0</v>
      </c>
      <c r="M116" s="192">
        <v>21.34</v>
      </c>
      <c r="N116" s="192">
        <f t="shared" si="1"/>
        <v>921.34</v>
      </c>
    </row>
    <row r="117" spans="1:14" x14ac:dyDescent="0.45">
      <c r="A117" s="193" t="s">
        <v>468</v>
      </c>
      <c r="B117" s="192">
        <v>0</v>
      </c>
      <c r="C117" s="192">
        <v>0</v>
      </c>
      <c r="D117" s="192">
        <v>0</v>
      </c>
      <c r="E117" s="192">
        <v>0</v>
      </c>
      <c r="F117" s="192">
        <v>0</v>
      </c>
      <c r="G117" s="192">
        <v>0</v>
      </c>
      <c r="H117" s="192">
        <v>0</v>
      </c>
      <c r="I117" s="192">
        <v>0</v>
      </c>
      <c r="J117" s="192">
        <v>0</v>
      </c>
      <c r="K117" s="192">
        <v>0</v>
      </c>
      <c r="L117" s="192">
        <v>0</v>
      </c>
      <c r="M117" s="192">
        <v>50.99</v>
      </c>
      <c r="N117" s="192">
        <f t="shared" si="1"/>
        <v>50.99</v>
      </c>
    </row>
    <row r="118" spans="1:14" x14ac:dyDescent="0.45">
      <c r="A118" s="193" t="s">
        <v>469</v>
      </c>
      <c r="B118" s="192">
        <v>113.46</v>
      </c>
      <c r="C118" s="192">
        <v>0</v>
      </c>
      <c r="D118" s="192">
        <v>0</v>
      </c>
      <c r="E118" s="192">
        <v>0</v>
      </c>
      <c r="F118" s="192">
        <v>0</v>
      </c>
      <c r="G118" s="192">
        <v>410.93</v>
      </c>
      <c r="H118" s="192">
        <v>0</v>
      </c>
      <c r="I118" s="192">
        <v>135</v>
      </c>
      <c r="J118" s="192">
        <v>185</v>
      </c>
      <c r="K118" s="192">
        <v>0</v>
      </c>
      <c r="L118" s="192">
        <v>0</v>
      </c>
      <c r="M118" s="192">
        <v>0</v>
      </c>
      <c r="N118" s="192">
        <f t="shared" si="1"/>
        <v>844.39</v>
      </c>
    </row>
    <row r="119" spans="1:14" x14ac:dyDescent="0.45">
      <c r="A119" s="193" t="s">
        <v>470</v>
      </c>
      <c r="B119" s="192">
        <v>1408.69</v>
      </c>
      <c r="C119" s="192">
        <v>789.12</v>
      </c>
      <c r="D119" s="192">
        <v>105</v>
      </c>
      <c r="E119" s="192">
        <v>20.32</v>
      </c>
      <c r="F119" s="192">
        <v>591.85</v>
      </c>
      <c r="G119" s="192">
        <v>187.21</v>
      </c>
      <c r="H119" s="192">
        <v>0</v>
      </c>
      <c r="I119" s="192">
        <v>0</v>
      </c>
      <c r="J119" s="192">
        <v>304.18</v>
      </c>
      <c r="K119" s="192">
        <v>2217.6799999999998</v>
      </c>
      <c r="L119" s="192">
        <v>2086.2600000000002</v>
      </c>
      <c r="M119" s="192">
        <v>640.25</v>
      </c>
      <c r="N119" s="192">
        <f t="shared" si="1"/>
        <v>8350.56</v>
      </c>
    </row>
    <row r="120" spans="1:14" x14ac:dyDescent="0.45">
      <c r="A120" s="193" t="s">
        <v>209</v>
      </c>
      <c r="B120" s="192">
        <v>0</v>
      </c>
      <c r="C120" s="192">
        <v>0</v>
      </c>
      <c r="D120" s="192">
        <v>0</v>
      </c>
      <c r="E120" s="192">
        <v>0</v>
      </c>
      <c r="F120" s="192">
        <v>0</v>
      </c>
      <c r="G120" s="192">
        <v>341.5</v>
      </c>
      <c r="H120" s="192">
        <v>0</v>
      </c>
      <c r="I120" s="192">
        <v>0</v>
      </c>
      <c r="J120" s="192">
        <v>0</v>
      </c>
      <c r="K120" s="192">
        <v>0</v>
      </c>
      <c r="L120" s="192">
        <v>180.35</v>
      </c>
      <c r="M120" s="192">
        <v>0</v>
      </c>
      <c r="N120" s="192">
        <f t="shared" si="1"/>
        <v>521.85</v>
      </c>
    </row>
    <row r="121" spans="1:14" x14ac:dyDescent="0.45">
      <c r="A121" s="193" t="s">
        <v>471</v>
      </c>
      <c r="B121" s="192">
        <v>0</v>
      </c>
      <c r="C121" s="192">
        <v>0</v>
      </c>
      <c r="D121" s="192">
        <v>0</v>
      </c>
      <c r="E121" s="192">
        <v>0</v>
      </c>
      <c r="F121" s="192">
        <v>0</v>
      </c>
      <c r="G121" s="192">
        <v>77.239999999999995</v>
      </c>
      <c r="H121" s="192">
        <v>0</v>
      </c>
      <c r="I121" s="192">
        <v>84.38</v>
      </c>
      <c r="J121" s="192">
        <v>0</v>
      </c>
      <c r="K121" s="192">
        <v>0</v>
      </c>
      <c r="L121" s="192">
        <v>924.06</v>
      </c>
      <c r="M121" s="192">
        <v>189</v>
      </c>
      <c r="N121" s="192">
        <f t="shared" si="1"/>
        <v>1274.6799999999998</v>
      </c>
    </row>
    <row r="122" spans="1:14" x14ac:dyDescent="0.45">
      <c r="A122" s="193" t="s">
        <v>472</v>
      </c>
      <c r="B122" s="192">
        <v>0</v>
      </c>
      <c r="C122" s="192">
        <v>0</v>
      </c>
      <c r="D122" s="192">
        <v>3152.12</v>
      </c>
      <c r="E122" s="192">
        <v>1747.66</v>
      </c>
      <c r="F122" s="192">
        <v>0</v>
      </c>
      <c r="G122" s="192">
        <v>0</v>
      </c>
      <c r="H122" s="192">
        <v>0</v>
      </c>
      <c r="I122" s="192">
        <v>0</v>
      </c>
      <c r="J122" s="192">
        <v>0</v>
      </c>
      <c r="K122" s="192">
        <v>0</v>
      </c>
      <c r="L122" s="192">
        <v>0</v>
      </c>
      <c r="M122" s="192">
        <v>10111.99</v>
      </c>
      <c r="N122" s="192">
        <f t="shared" si="1"/>
        <v>15011.77</v>
      </c>
    </row>
    <row r="123" spans="1:14" x14ac:dyDescent="0.45">
      <c r="A123" s="193" t="s">
        <v>211</v>
      </c>
      <c r="B123" s="192">
        <v>0</v>
      </c>
      <c r="C123" s="192">
        <v>0</v>
      </c>
      <c r="D123" s="192">
        <v>5462.49</v>
      </c>
      <c r="E123" s="192">
        <v>7100</v>
      </c>
      <c r="F123" s="192">
        <v>3982.39</v>
      </c>
      <c r="G123" s="192">
        <v>240</v>
      </c>
      <c r="H123" s="192">
        <v>0</v>
      </c>
      <c r="I123" s="192">
        <v>296.58</v>
      </c>
      <c r="J123" s="192">
        <v>0</v>
      </c>
      <c r="K123" s="192">
        <v>400</v>
      </c>
      <c r="L123" s="192">
        <v>0</v>
      </c>
      <c r="M123" s="192">
        <v>3424</v>
      </c>
      <c r="N123" s="192">
        <f t="shared" si="1"/>
        <v>20905.460000000003</v>
      </c>
    </row>
    <row r="124" spans="1:14" x14ac:dyDescent="0.45">
      <c r="A124" s="193" t="s">
        <v>473</v>
      </c>
      <c r="B124" s="192">
        <v>0</v>
      </c>
      <c r="C124" s="192">
        <v>0</v>
      </c>
      <c r="D124" s="192">
        <v>0</v>
      </c>
      <c r="E124" s="192">
        <v>0</v>
      </c>
      <c r="F124" s="192">
        <v>151</v>
      </c>
      <c r="G124" s="192">
        <v>0</v>
      </c>
      <c r="H124" s="192">
        <v>0</v>
      </c>
      <c r="I124" s="192">
        <v>0</v>
      </c>
      <c r="J124" s="192">
        <v>0</v>
      </c>
      <c r="K124" s="192">
        <v>0</v>
      </c>
      <c r="L124" s="192">
        <v>42.34</v>
      </c>
      <c r="M124" s="192">
        <v>599.99</v>
      </c>
      <c r="N124" s="192">
        <f t="shared" si="1"/>
        <v>793.33</v>
      </c>
    </row>
    <row r="125" spans="1:14" x14ac:dyDescent="0.45">
      <c r="A125" s="193" t="s">
        <v>474</v>
      </c>
      <c r="B125" s="192">
        <v>573.89</v>
      </c>
      <c r="C125" s="192">
        <v>266.41000000000003</v>
      </c>
      <c r="D125" s="192">
        <v>1399.84</v>
      </c>
      <c r="E125" s="192">
        <v>79.989999999999995</v>
      </c>
      <c r="F125" s="192">
        <v>0</v>
      </c>
      <c r="G125" s="192">
        <v>0</v>
      </c>
      <c r="H125" s="192">
        <v>0</v>
      </c>
      <c r="I125" s="192">
        <v>0</v>
      </c>
      <c r="J125" s="192">
        <v>0</v>
      </c>
      <c r="K125" s="192">
        <v>0</v>
      </c>
      <c r="L125" s="192">
        <v>373.01</v>
      </c>
      <c r="M125" s="192">
        <v>40356.15</v>
      </c>
      <c r="N125" s="192">
        <f t="shared" si="1"/>
        <v>43049.29</v>
      </c>
    </row>
    <row r="126" spans="1:14" x14ac:dyDescent="0.45">
      <c r="A126" s="193" t="s">
        <v>475</v>
      </c>
      <c r="B126" s="192">
        <v>1415.98</v>
      </c>
      <c r="C126" s="192">
        <v>5964.93</v>
      </c>
      <c r="D126" s="192">
        <v>1213.8800000000001</v>
      </c>
      <c r="E126" s="192">
        <v>1747.77</v>
      </c>
      <c r="F126" s="192">
        <v>757.76</v>
      </c>
      <c r="G126" s="192">
        <v>980.48</v>
      </c>
      <c r="H126" s="192">
        <v>0</v>
      </c>
      <c r="I126" s="192">
        <v>136</v>
      </c>
      <c r="J126" s="192">
        <v>0</v>
      </c>
      <c r="K126" s="192">
        <v>294.27</v>
      </c>
      <c r="L126" s="192">
        <v>391.52</v>
      </c>
      <c r="M126" s="192">
        <v>40350.68</v>
      </c>
      <c r="N126" s="192">
        <f t="shared" si="1"/>
        <v>53253.270000000004</v>
      </c>
    </row>
    <row r="127" spans="1:14" x14ac:dyDescent="0.45">
      <c r="A127" s="193" t="s">
        <v>476</v>
      </c>
      <c r="B127" s="192">
        <v>4097</v>
      </c>
      <c r="C127" s="192">
        <v>10431.5</v>
      </c>
      <c r="D127" s="192">
        <v>430</v>
      </c>
      <c r="E127" s="192">
        <v>0</v>
      </c>
      <c r="F127" s="192">
        <v>5407.5</v>
      </c>
      <c r="G127" s="192">
        <v>15871</v>
      </c>
      <c r="H127" s="192">
        <v>0</v>
      </c>
      <c r="I127" s="192">
        <v>4017</v>
      </c>
      <c r="J127" s="192">
        <v>0</v>
      </c>
      <c r="K127" s="192">
        <v>8497.5</v>
      </c>
      <c r="L127" s="192">
        <v>0</v>
      </c>
      <c r="M127" s="192">
        <v>0</v>
      </c>
      <c r="N127" s="192">
        <f t="shared" si="1"/>
        <v>48751.5</v>
      </c>
    </row>
    <row r="128" spans="1:14" x14ac:dyDescent="0.45">
      <c r="A128" s="193" t="s">
        <v>477</v>
      </c>
      <c r="B128" s="192">
        <v>40881.97</v>
      </c>
      <c r="C128" s="192">
        <v>11707.18</v>
      </c>
      <c r="D128" s="192">
        <v>2689.75</v>
      </c>
      <c r="E128" s="192">
        <v>18022.98</v>
      </c>
      <c r="F128" s="192">
        <v>2673.43</v>
      </c>
      <c r="G128" s="192">
        <v>5980.05</v>
      </c>
      <c r="H128" s="192">
        <v>0</v>
      </c>
      <c r="I128" s="192">
        <v>18610.89</v>
      </c>
      <c r="J128" s="192">
        <v>24743.47</v>
      </c>
      <c r="K128" s="192">
        <v>8776.35</v>
      </c>
      <c r="L128" s="192">
        <v>6645.43</v>
      </c>
      <c r="M128" s="192">
        <v>69215.7</v>
      </c>
      <c r="N128" s="192">
        <f t="shared" si="1"/>
        <v>209947.2</v>
      </c>
    </row>
    <row r="129" spans="1:14" x14ac:dyDescent="0.45">
      <c r="A129" s="193" t="s">
        <v>478</v>
      </c>
      <c r="B129" s="192">
        <v>250.35</v>
      </c>
      <c r="C129" s="192">
        <v>1899.25</v>
      </c>
      <c r="D129" s="192">
        <v>2786.86</v>
      </c>
      <c r="E129" s="192">
        <v>197.37</v>
      </c>
      <c r="F129" s="192">
        <v>76.8</v>
      </c>
      <c r="G129" s="192">
        <v>345.94</v>
      </c>
      <c r="H129" s="192">
        <v>0</v>
      </c>
      <c r="I129" s="192">
        <v>0</v>
      </c>
      <c r="J129" s="192">
        <v>0</v>
      </c>
      <c r="K129" s="192">
        <v>110.82</v>
      </c>
      <c r="L129" s="192">
        <v>44.83</v>
      </c>
      <c r="M129" s="192">
        <v>0</v>
      </c>
      <c r="N129" s="192">
        <f t="shared" si="1"/>
        <v>5712.2199999999993</v>
      </c>
    </row>
    <row r="130" spans="1:14" x14ac:dyDescent="0.45">
      <c r="A130" s="193" t="s">
        <v>479</v>
      </c>
      <c r="B130" s="192">
        <v>0</v>
      </c>
      <c r="C130" s="192">
        <v>93.65</v>
      </c>
      <c r="D130" s="192">
        <v>0</v>
      </c>
      <c r="E130" s="192">
        <v>0</v>
      </c>
      <c r="F130" s="192">
        <v>0</v>
      </c>
      <c r="G130" s="192">
        <v>0</v>
      </c>
      <c r="H130" s="192">
        <v>0</v>
      </c>
      <c r="I130" s="192">
        <v>115.53</v>
      </c>
      <c r="J130" s="192">
        <v>0</v>
      </c>
      <c r="K130" s="192">
        <v>0</v>
      </c>
      <c r="L130" s="192">
        <v>100</v>
      </c>
      <c r="M130" s="192">
        <v>0</v>
      </c>
      <c r="N130" s="192">
        <f t="shared" si="1"/>
        <v>309.18</v>
      </c>
    </row>
    <row r="131" spans="1:14" x14ac:dyDescent="0.45">
      <c r="A131" s="193" t="s">
        <v>480</v>
      </c>
      <c r="B131" s="192">
        <v>14.23</v>
      </c>
      <c r="C131" s="192">
        <v>15.14</v>
      </c>
      <c r="D131" s="192">
        <v>0</v>
      </c>
      <c r="E131" s="192">
        <v>0</v>
      </c>
      <c r="F131" s="192">
        <v>0</v>
      </c>
      <c r="G131" s="192">
        <v>0</v>
      </c>
      <c r="H131" s="192">
        <v>0</v>
      </c>
      <c r="I131" s="192">
        <v>0</v>
      </c>
      <c r="J131" s="192">
        <v>0</v>
      </c>
      <c r="K131" s="192">
        <v>8.94</v>
      </c>
      <c r="L131" s="192">
        <v>0</v>
      </c>
      <c r="M131" s="192">
        <v>10000.11</v>
      </c>
      <c r="N131" s="192">
        <f t="shared" ref="N131:N194" si="2">SUM(B131:M131)</f>
        <v>10038.42</v>
      </c>
    </row>
    <row r="132" spans="1:14" x14ac:dyDescent="0.45">
      <c r="A132" s="193" t="s">
        <v>212</v>
      </c>
      <c r="B132" s="192">
        <v>590.80999999999995</v>
      </c>
      <c r="C132" s="192">
        <v>0</v>
      </c>
      <c r="D132" s="192">
        <v>1053.8900000000001</v>
      </c>
      <c r="E132" s="192">
        <v>281.99</v>
      </c>
      <c r="F132" s="192">
        <v>0</v>
      </c>
      <c r="G132" s="192">
        <v>0</v>
      </c>
      <c r="H132" s="192">
        <v>0</v>
      </c>
      <c r="I132" s="192">
        <v>0</v>
      </c>
      <c r="J132" s="192">
        <v>395</v>
      </c>
      <c r="K132" s="192">
        <v>0</v>
      </c>
      <c r="L132" s="192">
        <v>1365</v>
      </c>
      <c r="M132" s="192">
        <v>0</v>
      </c>
      <c r="N132" s="192">
        <f t="shared" si="2"/>
        <v>3686.69</v>
      </c>
    </row>
    <row r="133" spans="1:14" x14ac:dyDescent="0.45">
      <c r="A133" s="193" t="s">
        <v>481</v>
      </c>
      <c r="B133" s="192">
        <v>0</v>
      </c>
      <c r="C133" s="192">
        <v>0</v>
      </c>
      <c r="D133" s="192">
        <v>0</v>
      </c>
      <c r="E133" s="192">
        <v>0</v>
      </c>
      <c r="F133" s="192">
        <v>30</v>
      </c>
      <c r="G133" s="192">
        <v>0</v>
      </c>
      <c r="H133" s="192">
        <v>0</v>
      </c>
      <c r="I133" s="192">
        <v>0</v>
      </c>
      <c r="J133" s="192">
        <v>0</v>
      </c>
      <c r="K133" s="192">
        <v>0</v>
      </c>
      <c r="L133" s="192">
        <v>0</v>
      </c>
      <c r="M133" s="192">
        <v>0</v>
      </c>
      <c r="N133" s="192">
        <f t="shared" si="2"/>
        <v>30</v>
      </c>
    </row>
    <row r="134" spans="1:14" x14ac:dyDescent="0.45">
      <c r="A134" s="193" t="s">
        <v>213</v>
      </c>
      <c r="B134" s="192">
        <v>14</v>
      </c>
      <c r="C134" s="192">
        <v>257.67</v>
      </c>
      <c r="D134" s="192">
        <v>1144</v>
      </c>
      <c r="E134" s="192">
        <v>14</v>
      </c>
      <c r="F134" s="192">
        <v>14</v>
      </c>
      <c r="G134" s="192">
        <v>35.17</v>
      </c>
      <c r="H134" s="192">
        <v>0</v>
      </c>
      <c r="I134" s="192">
        <v>40.01</v>
      </c>
      <c r="J134" s="192">
        <v>14</v>
      </c>
      <c r="K134" s="192">
        <v>56.34</v>
      </c>
      <c r="L134" s="192">
        <v>56.34</v>
      </c>
      <c r="M134" s="192">
        <v>246.87</v>
      </c>
      <c r="N134" s="192">
        <f t="shared" si="2"/>
        <v>1892.4</v>
      </c>
    </row>
    <row r="135" spans="1:14" x14ac:dyDescent="0.45">
      <c r="A135" s="193" t="s">
        <v>214</v>
      </c>
      <c r="B135" s="192">
        <v>0</v>
      </c>
      <c r="C135" s="192">
        <v>0</v>
      </c>
      <c r="D135" s="192">
        <v>0</v>
      </c>
      <c r="E135" s="192">
        <v>0</v>
      </c>
      <c r="F135" s="192">
        <v>0</v>
      </c>
      <c r="G135" s="192">
        <v>0</v>
      </c>
      <c r="H135" s="192">
        <v>0</v>
      </c>
      <c r="I135" s="192">
        <v>0</v>
      </c>
      <c r="J135" s="192">
        <v>0</v>
      </c>
      <c r="K135" s="192">
        <v>41.16</v>
      </c>
      <c r="L135" s="192">
        <v>0</v>
      </c>
      <c r="M135" s="192">
        <v>0</v>
      </c>
      <c r="N135" s="192">
        <f t="shared" si="2"/>
        <v>41.16</v>
      </c>
    </row>
    <row r="136" spans="1:14" x14ac:dyDescent="0.45">
      <c r="A136" s="193" t="s">
        <v>482</v>
      </c>
      <c r="B136" s="192">
        <v>4134.1899999999996</v>
      </c>
      <c r="C136" s="192">
        <v>1023.23</v>
      </c>
      <c r="D136" s="192">
        <v>188</v>
      </c>
      <c r="E136" s="192">
        <v>7903.7</v>
      </c>
      <c r="F136" s="192">
        <v>3237.07</v>
      </c>
      <c r="G136" s="192">
        <v>841.38</v>
      </c>
      <c r="H136" s="192">
        <v>0</v>
      </c>
      <c r="I136" s="192">
        <v>1227.7</v>
      </c>
      <c r="J136" s="192">
        <v>8988.68</v>
      </c>
      <c r="K136" s="192">
        <v>1613.82</v>
      </c>
      <c r="L136" s="192">
        <v>4785.96</v>
      </c>
      <c r="M136" s="192">
        <v>3687.71</v>
      </c>
      <c r="N136" s="192">
        <f t="shared" si="2"/>
        <v>37631.440000000002</v>
      </c>
    </row>
    <row r="137" spans="1:14" x14ac:dyDescent="0.45">
      <c r="A137" s="193" t="s">
        <v>216</v>
      </c>
      <c r="B137" s="192">
        <v>0</v>
      </c>
      <c r="C137" s="192">
        <v>3528.77</v>
      </c>
      <c r="D137" s="192">
        <v>0</v>
      </c>
      <c r="E137" s="192">
        <v>0</v>
      </c>
      <c r="F137" s="192">
        <v>0</v>
      </c>
      <c r="G137" s="192">
        <v>1204.21</v>
      </c>
      <c r="H137" s="192">
        <v>0</v>
      </c>
      <c r="I137" s="192">
        <v>0</v>
      </c>
      <c r="J137" s="192">
        <v>88</v>
      </c>
      <c r="K137" s="192">
        <v>442</v>
      </c>
      <c r="L137" s="192">
        <v>0</v>
      </c>
      <c r="M137" s="192">
        <v>2547.4299999999998</v>
      </c>
      <c r="N137" s="192">
        <f t="shared" si="2"/>
        <v>7810.41</v>
      </c>
    </row>
    <row r="138" spans="1:14" x14ac:dyDescent="0.45">
      <c r="A138" s="193" t="s">
        <v>483</v>
      </c>
      <c r="B138" s="192">
        <v>1240.95</v>
      </c>
      <c r="C138" s="192">
        <v>2900</v>
      </c>
      <c r="D138" s="192">
        <v>0</v>
      </c>
      <c r="E138" s="192">
        <v>0</v>
      </c>
      <c r="F138" s="192">
        <v>0</v>
      </c>
      <c r="G138" s="192">
        <v>289</v>
      </c>
      <c r="H138" s="192">
        <v>0</v>
      </c>
      <c r="I138" s="192">
        <v>0</v>
      </c>
      <c r="J138" s="192">
        <v>0</v>
      </c>
      <c r="K138" s="192">
        <v>0</v>
      </c>
      <c r="L138" s="192">
        <v>0</v>
      </c>
      <c r="M138" s="192">
        <v>0</v>
      </c>
      <c r="N138" s="192">
        <f t="shared" si="2"/>
        <v>4429.95</v>
      </c>
    </row>
    <row r="139" spans="1:14" x14ac:dyDescent="0.45">
      <c r="A139" s="193" t="s">
        <v>484</v>
      </c>
      <c r="B139" s="192">
        <v>8.94</v>
      </c>
      <c r="C139" s="192">
        <v>59.4</v>
      </c>
      <c r="D139" s="192">
        <v>0</v>
      </c>
      <c r="E139" s="192">
        <v>0</v>
      </c>
      <c r="F139" s="192">
        <v>0</v>
      </c>
      <c r="G139" s="192">
        <v>0</v>
      </c>
      <c r="H139" s="192">
        <v>0</v>
      </c>
      <c r="I139" s="192">
        <v>0</v>
      </c>
      <c r="J139" s="192">
        <v>0</v>
      </c>
      <c r="K139" s="192">
        <v>8.94</v>
      </c>
      <c r="L139" s="192">
        <v>80.349999999999994</v>
      </c>
      <c r="M139" s="192">
        <v>448.89</v>
      </c>
      <c r="N139" s="192">
        <f t="shared" si="2"/>
        <v>606.52</v>
      </c>
    </row>
    <row r="140" spans="1:14" x14ac:dyDescent="0.45">
      <c r="A140" s="193" t="s">
        <v>218</v>
      </c>
      <c r="B140" s="192">
        <v>1322.54</v>
      </c>
      <c r="C140" s="192">
        <v>4412.2700000000004</v>
      </c>
      <c r="D140" s="192">
        <v>4253.66</v>
      </c>
      <c r="E140" s="192">
        <v>1535.26</v>
      </c>
      <c r="F140" s="192">
        <v>3602.39</v>
      </c>
      <c r="G140" s="192">
        <v>971.13</v>
      </c>
      <c r="H140" s="192">
        <v>0</v>
      </c>
      <c r="I140" s="192">
        <v>1126.5</v>
      </c>
      <c r="J140" s="192">
        <v>0</v>
      </c>
      <c r="K140" s="192">
        <v>1479.25</v>
      </c>
      <c r="L140" s="192">
        <v>2467.4899999999998</v>
      </c>
      <c r="M140" s="192">
        <v>2643.41</v>
      </c>
      <c r="N140" s="192">
        <f t="shared" si="2"/>
        <v>23813.899999999998</v>
      </c>
    </row>
    <row r="141" spans="1:14" x14ac:dyDescent="0.45">
      <c r="A141" s="193" t="s">
        <v>485</v>
      </c>
      <c r="B141" s="192">
        <v>0</v>
      </c>
      <c r="C141" s="192">
        <v>0</v>
      </c>
      <c r="D141" s="192">
        <v>0</v>
      </c>
      <c r="E141" s="192">
        <v>0</v>
      </c>
      <c r="F141" s="192">
        <v>824.2</v>
      </c>
      <c r="G141" s="192">
        <v>0</v>
      </c>
      <c r="H141" s="192">
        <v>0</v>
      </c>
      <c r="I141" s="192">
        <v>0</v>
      </c>
      <c r="J141" s="192">
        <v>8.94</v>
      </c>
      <c r="K141" s="192">
        <v>274.76</v>
      </c>
      <c r="L141" s="192">
        <v>0</v>
      </c>
      <c r="M141" s="192">
        <v>0</v>
      </c>
      <c r="N141" s="192">
        <f t="shared" si="2"/>
        <v>1107.9000000000001</v>
      </c>
    </row>
    <row r="142" spans="1:14" x14ac:dyDescent="0.45">
      <c r="A142" s="193" t="s">
        <v>219</v>
      </c>
      <c r="B142" s="192">
        <v>0</v>
      </c>
      <c r="C142" s="192">
        <v>0</v>
      </c>
      <c r="D142" s="192">
        <v>0</v>
      </c>
      <c r="E142" s="192">
        <v>0</v>
      </c>
      <c r="F142" s="192">
        <v>0</v>
      </c>
      <c r="G142" s="192">
        <v>952.67</v>
      </c>
      <c r="H142" s="192">
        <v>0</v>
      </c>
      <c r="I142" s="192">
        <v>0</v>
      </c>
      <c r="J142" s="192">
        <v>0</v>
      </c>
      <c r="K142" s="192">
        <v>0</v>
      </c>
      <c r="L142" s="192">
        <v>0</v>
      </c>
      <c r="M142" s="192">
        <v>0</v>
      </c>
      <c r="N142" s="192">
        <f t="shared" si="2"/>
        <v>952.67</v>
      </c>
    </row>
    <row r="143" spans="1:14" x14ac:dyDescent="0.45">
      <c r="A143" s="193" t="s">
        <v>221</v>
      </c>
      <c r="B143" s="192">
        <v>0</v>
      </c>
      <c r="C143" s="192">
        <v>218.94</v>
      </c>
      <c r="D143" s="192">
        <v>976.72</v>
      </c>
      <c r="E143" s="192">
        <v>0</v>
      </c>
      <c r="F143" s="192">
        <v>480.2</v>
      </c>
      <c r="G143" s="192">
        <v>480.2</v>
      </c>
      <c r="H143" s="192">
        <v>0</v>
      </c>
      <c r="I143" s="192">
        <v>0</v>
      </c>
      <c r="J143" s="192">
        <v>960.4</v>
      </c>
      <c r="K143" s="192">
        <v>175.82</v>
      </c>
      <c r="L143" s="192">
        <v>0</v>
      </c>
      <c r="M143" s="192">
        <v>0</v>
      </c>
      <c r="N143" s="192">
        <f t="shared" si="2"/>
        <v>3292.28</v>
      </c>
    </row>
    <row r="144" spans="1:14" x14ac:dyDescent="0.45">
      <c r="A144" s="193" t="s">
        <v>486</v>
      </c>
      <c r="B144" s="192">
        <v>74.989999999999995</v>
      </c>
      <c r="C144" s="192">
        <v>49.99</v>
      </c>
      <c r="D144" s="192">
        <v>49.99</v>
      </c>
      <c r="E144" s="192">
        <v>216.04</v>
      </c>
      <c r="F144" s="192">
        <v>49.99</v>
      </c>
      <c r="G144" s="192">
        <v>250.38</v>
      </c>
      <c r="H144" s="192">
        <v>0</v>
      </c>
      <c r="I144" s="192">
        <v>49.99</v>
      </c>
      <c r="J144" s="192">
        <v>49.99</v>
      </c>
      <c r="K144" s="192">
        <v>49.99</v>
      </c>
      <c r="L144" s="192">
        <v>49.99</v>
      </c>
      <c r="M144" s="192">
        <v>49.99</v>
      </c>
      <c r="N144" s="192">
        <f t="shared" si="2"/>
        <v>941.33</v>
      </c>
    </row>
    <row r="145" spans="1:14" x14ac:dyDescent="0.45">
      <c r="A145" s="193" t="s">
        <v>487</v>
      </c>
      <c r="B145" s="192">
        <v>0</v>
      </c>
      <c r="C145" s="192">
        <v>0</v>
      </c>
      <c r="D145" s="192">
        <v>0</v>
      </c>
      <c r="E145" s="192">
        <v>15.14</v>
      </c>
      <c r="F145" s="192">
        <v>84.53</v>
      </c>
      <c r="G145" s="192">
        <v>150</v>
      </c>
      <c r="H145" s="192">
        <v>0</v>
      </c>
      <c r="I145" s="192">
        <v>0</v>
      </c>
      <c r="J145" s="192">
        <v>27.54</v>
      </c>
      <c r="K145" s="192">
        <v>400</v>
      </c>
      <c r="L145" s="192">
        <v>0</v>
      </c>
      <c r="M145" s="192">
        <v>0</v>
      </c>
      <c r="N145" s="192">
        <f t="shared" si="2"/>
        <v>677.21</v>
      </c>
    </row>
    <row r="146" spans="1:14" x14ac:dyDescent="0.45">
      <c r="A146" s="193" t="s">
        <v>488</v>
      </c>
      <c r="B146" s="192">
        <v>0</v>
      </c>
      <c r="C146" s="192">
        <v>6881</v>
      </c>
      <c r="D146" s="192">
        <v>2202</v>
      </c>
      <c r="E146" s="192">
        <v>1704</v>
      </c>
      <c r="F146" s="192">
        <v>1212</v>
      </c>
      <c r="G146" s="192">
        <v>2944.03</v>
      </c>
      <c r="H146" s="192">
        <v>0</v>
      </c>
      <c r="I146" s="192">
        <v>0</v>
      </c>
      <c r="J146" s="192">
        <v>0</v>
      </c>
      <c r="K146" s="192">
        <v>455</v>
      </c>
      <c r="L146" s="192">
        <v>325</v>
      </c>
      <c r="M146" s="192">
        <v>0</v>
      </c>
      <c r="N146" s="192">
        <f t="shared" si="2"/>
        <v>15723.03</v>
      </c>
    </row>
    <row r="147" spans="1:14" x14ac:dyDescent="0.45">
      <c r="A147" s="193" t="s">
        <v>489</v>
      </c>
      <c r="B147" s="192">
        <v>0</v>
      </c>
      <c r="C147" s="192">
        <v>0</v>
      </c>
      <c r="D147" s="192">
        <v>0</v>
      </c>
      <c r="E147" s="192">
        <v>0</v>
      </c>
      <c r="F147" s="192">
        <v>0</v>
      </c>
      <c r="G147" s="192">
        <v>0</v>
      </c>
      <c r="H147" s="192">
        <v>0</v>
      </c>
      <c r="I147" s="192">
        <v>0</v>
      </c>
      <c r="J147" s="192">
        <v>11.55</v>
      </c>
      <c r="K147" s="192">
        <v>68.95</v>
      </c>
      <c r="L147" s="192">
        <v>348</v>
      </c>
      <c r="M147" s="192">
        <v>0</v>
      </c>
      <c r="N147" s="192">
        <f t="shared" si="2"/>
        <v>428.5</v>
      </c>
    </row>
    <row r="148" spans="1:14" x14ac:dyDescent="0.45">
      <c r="A148" s="193" t="s">
        <v>490</v>
      </c>
      <c r="B148" s="192">
        <v>0</v>
      </c>
      <c r="C148" s="192">
        <v>0</v>
      </c>
      <c r="D148" s="192">
        <v>0</v>
      </c>
      <c r="E148" s="192">
        <v>0</v>
      </c>
      <c r="F148" s="192">
        <v>64.16</v>
      </c>
      <c r="G148" s="192">
        <v>0</v>
      </c>
      <c r="H148" s="192">
        <v>0</v>
      </c>
      <c r="I148" s="192">
        <v>0</v>
      </c>
      <c r="J148" s="192">
        <v>0</v>
      </c>
      <c r="K148" s="192">
        <v>0</v>
      </c>
      <c r="L148" s="192">
        <v>0</v>
      </c>
      <c r="M148" s="192">
        <v>0</v>
      </c>
      <c r="N148" s="192">
        <f t="shared" si="2"/>
        <v>64.16</v>
      </c>
    </row>
    <row r="149" spans="1:14" x14ac:dyDescent="0.45">
      <c r="A149" s="193" t="s">
        <v>491</v>
      </c>
      <c r="B149" s="192">
        <v>0</v>
      </c>
      <c r="C149" s="192">
        <v>0</v>
      </c>
      <c r="D149" s="192">
        <v>0</v>
      </c>
      <c r="E149" s="192">
        <v>0</v>
      </c>
      <c r="F149" s="192">
        <v>0</v>
      </c>
      <c r="G149" s="192">
        <v>347.5</v>
      </c>
      <c r="H149" s="192">
        <v>0</v>
      </c>
      <c r="I149" s="192">
        <v>0</v>
      </c>
      <c r="J149" s="192">
        <v>0</v>
      </c>
      <c r="K149" s="192">
        <v>0</v>
      </c>
      <c r="L149" s="192">
        <v>0</v>
      </c>
      <c r="M149" s="192">
        <v>0</v>
      </c>
      <c r="N149" s="192">
        <f t="shared" si="2"/>
        <v>347.5</v>
      </c>
    </row>
    <row r="150" spans="1:14" x14ac:dyDescent="0.45">
      <c r="A150" s="193" t="s">
        <v>492</v>
      </c>
      <c r="B150" s="192">
        <v>663.3</v>
      </c>
      <c r="C150" s="192">
        <v>1724.16</v>
      </c>
      <c r="D150" s="192">
        <v>553.35</v>
      </c>
      <c r="E150" s="192">
        <v>2316.6799999999998</v>
      </c>
      <c r="F150" s="192">
        <v>2778.64</v>
      </c>
      <c r="G150" s="192">
        <v>7124.82</v>
      </c>
      <c r="H150" s="192">
        <v>0</v>
      </c>
      <c r="I150" s="192">
        <v>3243.84</v>
      </c>
      <c r="J150" s="192">
        <v>0</v>
      </c>
      <c r="K150" s="192">
        <v>504.19</v>
      </c>
      <c r="L150" s="192">
        <v>3423.42</v>
      </c>
      <c r="M150" s="192">
        <v>1798.04</v>
      </c>
      <c r="N150" s="192">
        <f t="shared" si="2"/>
        <v>24130.440000000002</v>
      </c>
    </row>
    <row r="151" spans="1:14" x14ac:dyDescent="0.45">
      <c r="A151" s="193" t="s">
        <v>493</v>
      </c>
      <c r="B151" s="192">
        <v>0</v>
      </c>
      <c r="C151" s="192">
        <v>0</v>
      </c>
      <c r="D151" s="192">
        <v>0</v>
      </c>
      <c r="E151" s="192">
        <v>0</v>
      </c>
      <c r="F151" s="192">
        <v>0</v>
      </c>
      <c r="G151" s="192">
        <v>0</v>
      </c>
      <c r="H151" s="192">
        <v>0</v>
      </c>
      <c r="I151" s="192">
        <v>0</v>
      </c>
      <c r="J151" s="192">
        <v>0</v>
      </c>
      <c r="K151" s="192">
        <v>0</v>
      </c>
      <c r="L151" s="192">
        <v>25</v>
      </c>
      <c r="M151" s="192">
        <v>0</v>
      </c>
      <c r="N151" s="192">
        <f t="shared" si="2"/>
        <v>25</v>
      </c>
    </row>
    <row r="152" spans="1:14" x14ac:dyDescent="0.45">
      <c r="A152" s="193" t="s">
        <v>223</v>
      </c>
      <c r="B152" s="192">
        <v>12.95</v>
      </c>
      <c r="C152" s="192">
        <v>557.63</v>
      </c>
      <c r="D152" s="192">
        <v>599.99</v>
      </c>
      <c r="E152" s="192">
        <v>700.1</v>
      </c>
      <c r="F152" s="192">
        <v>387.85</v>
      </c>
      <c r="G152" s="192">
        <v>501.63</v>
      </c>
      <c r="H152" s="192">
        <v>0</v>
      </c>
      <c r="I152" s="192">
        <v>25.9</v>
      </c>
      <c r="J152" s="192">
        <v>12.95</v>
      </c>
      <c r="K152" s="192">
        <v>500</v>
      </c>
      <c r="L152" s="192">
        <v>0</v>
      </c>
      <c r="M152" s="192">
        <v>900</v>
      </c>
      <c r="N152" s="192">
        <f t="shared" si="2"/>
        <v>4199</v>
      </c>
    </row>
    <row r="153" spans="1:14" x14ac:dyDescent="0.45">
      <c r="A153" s="193" t="s">
        <v>494</v>
      </c>
      <c r="B153" s="192">
        <v>0</v>
      </c>
      <c r="C153" s="192">
        <v>0</v>
      </c>
      <c r="D153" s="192">
        <v>0</v>
      </c>
      <c r="E153" s="192">
        <v>0</v>
      </c>
      <c r="F153" s="192">
        <v>900</v>
      </c>
      <c r="G153" s="192">
        <v>0</v>
      </c>
      <c r="H153" s="192">
        <v>0</v>
      </c>
      <c r="I153" s="192">
        <v>0</v>
      </c>
      <c r="J153" s="192">
        <v>0</v>
      </c>
      <c r="K153" s="192">
        <v>0</v>
      </c>
      <c r="L153" s="192">
        <v>0</v>
      </c>
      <c r="M153" s="192">
        <v>0</v>
      </c>
      <c r="N153" s="192">
        <f t="shared" si="2"/>
        <v>900</v>
      </c>
    </row>
    <row r="154" spans="1:14" x14ac:dyDescent="0.45">
      <c r="A154" s="193" t="s">
        <v>495</v>
      </c>
      <c r="B154" s="192">
        <v>0</v>
      </c>
      <c r="C154" s="192">
        <v>283.92</v>
      </c>
      <c r="D154" s="192">
        <v>0</v>
      </c>
      <c r="E154" s="192">
        <v>0</v>
      </c>
      <c r="F154" s="192">
        <v>0</v>
      </c>
      <c r="G154" s="192">
        <v>0</v>
      </c>
      <c r="H154" s="192">
        <v>0</v>
      </c>
      <c r="I154" s="192">
        <v>0</v>
      </c>
      <c r="J154" s="192">
        <v>0</v>
      </c>
      <c r="K154" s="192">
        <v>0</v>
      </c>
      <c r="L154" s="192">
        <v>0</v>
      </c>
      <c r="M154" s="192">
        <v>0</v>
      </c>
      <c r="N154" s="192">
        <f t="shared" si="2"/>
        <v>283.92</v>
      </c>
    </row>
    <row r="155" spans="1:14" x14ac:dyDescent="0.45">
      <c r="A155" s="193" t="s">
        <v>496</v>
      </c>
      <c r="B155" s="192">
        <v>0</v>
      </c>
      <c r="C155" s="192">
        <v>0</v>
      </c>
      <c r="D155" s="192">
        <v>0</v>
      </c>
      <c r="E155" s="192">
        <v>0</v>
      </c>
      <c r="F155" s="192">
        <v>0</v>
      </c>
      <c r="G155" s="192">
        <v>0</v>
      </c>
      <c r="H155" s="192">
        <v>0</v>
      </c>
      <c r="I155" s="192">
        <v>12.95</v>
      </c>
      <c r="J155" s="192">
        <v>0</v>
      </c>
      <c r="K155" s="192">
        <v>0</v>
      </c>
      <c r="L155" s="192">
        <v>12.95</v>
      </c>
      <c r="M155" s="192">
        <v>507</v>
      </c>
      <c r="N155" s="192">
        <f t="shared" si="2"/>
        <v>532.9</v>
      </c>
    </row>
    <row r="156" spans="1:14" x14ac:dyDescent="0.45">
      <c r="A156" s="193" t="s">
        <v>497</v>
      </c>
      <c r="B156" s="192">
        <v>0</v>
      </c>
      <c r="C156" s="192">
        <v>0</v>
      </c>
      <c r="D156" s="192">
        <v>0</v>
      </c>
      <c r="E156" s="192">
        <v>0</v>
      </c>
      <c r="F156" s="192">
        <v>24.8</v>
      </c>
      <c r="G156" s="192">
        <v>0</v>
      </c>
      <c r="H156" s="192">
        <v>0</v>
      </c>
      <c r="I156" s="192">
        <v>0</v>
      </c>
      <c r="J156" s="192">
        <v>52.34</v>
      </c>
      <c r="K156" s="192">
        <v>0</v>
      </c>
      <c r="L156" s="192">
        <v>0</v>
      </c>
      <c r="M156" s="192">
        <v>0</v>
      </c>
      <c r="N156" s="192">
        <f t="shared" si="2"/>
        <v>77.14</v>
      </c>
    </row>
    <row r="157" spans="1:14" x14ac:dyDescent="0.45">
      <c r="A157" s="193" t="s">
        <v>224</v>
      </c>
      <c r="B157" s="192">
        <v>0</v>
      </c>
      <c r="C157" s="192">
        <v>0</v>
      </c>
      <c r="D157" s="192">
        <v>0</v>
      </c>
      <c r="E157" s="192">
        <v>230</v>
      </c>
      <c r="F157" s="192">
        <v>25</v>
      </c>
      <c r="G157" s="192">
        <v>1965.33</v>
      </c>
      <c r="H157" s="192">
        <v>0</v>
      </c>
      <c r="I157" s="192">
        <v>0</v>
      </c>
      <c r="J157" s="192">
        <v>765</v>
      </c>
      <c r="K157" s="192">
        <v>50</v>
      </c>
      <c r="L157" s="192">
        <v>0</v>
      </c>
      <c r="M157" s="192">
        <v>0</v>
      </c>
      <c r="N157" s="192">
        <f t="shared" si="2"/>
        <v>3035.33</v>
      </c>
    </row>
    <row r="158" spans="1:14" x14ac:dyDescent="0.45">
      <c r="A158" s="193" t="s">
        <v>225</v>
      </c>
      <c r="B158" s="192">
        <v>0</v>
      </c>
      <c r="C158" s="192">
        <v>0</v>
      </c>
      <c r="D158" s="192">
        <v>0</v>
      </c>
      <c r="E158" s="192">
        <v>0</v>
      </c>
      <c r="F158" s="192">
        <v>0</v>
      </c>
      <c r="G158" s="192">
        <v>0</v>
      </c>
      <c r="H158" s="192">
        <v>0</v>
      </c>
      <c r="I158" s="192">
        <v>0</v>
      </c>
      <c r="J158" s="192">
        <v>0</v>
      </c>
      <c r="K158" s="192">
        <v>126</v>
      </c>
      <c r="L158" s="192">
        <v>0</v>
      </c>
      <c r="M158" s="192">
        <v>0</v>
      </c>
      <c r="N158" s="192">
        <f t="shared" si="2"/>
        <v>126</v>
      </c>
    </row>
    <row r="159" spans="1:14" x14ac:dyDescent="0.45">
      <c r="A159" s="193" t="s">
        <v>40</v>
      </c>
      <c r="B159" s="192">
        <v>0</v>
      </c>
      <c r="C159" s="192">
        <v>60.66</v>
      </c>
      <c r="D159" s="192">
        <v>0</v>
      </c>
      <c r="E159" s="192">
        <v>0</v>
      </c>
      <c r="F159" s="192">
        <v>0</v>
      </c>
      <c r="G159" s="192">
        <v>0</v>
      </c>
      <c r="H159" s="192">
        <v>0</v>
      </c>
      <c r="I159" s="192">
        <v>0</v>
      </c>
      <c r="J159" s="192">
        <v>0</v>
      </c>
      <c r="K159" s="192">
        <v>0</v>
      </c>
      <c r="L159" s="192">
        <v>0</v>
      </c>
      <c r="M159" s="192">
        <v>0</v>
      </c>
      <c r="N159" s="192">
        <f t="shared" si="2"/>
        <v>60.66</v>
      </c>
    </row>
    <row r="160" spans="1:14" x14ac:dyDescent="0.45">
      <c r="A160" s="193" t="s">
        <v>498</v>
      </c>
      <c r="B160" s="192">
        <v>0</v>
      </c>
      <c r="C160" s="192">
        <v>0</v>
      </c>
      <c r="D160" s="192">
        <v>0</v>
      </c>
      <c r="E160" s="192">
        <v>0</v>
      </c>
      <c r="F160" s="192">
        <v>0</v>
      </c>
      <c r="G160" s="192">
        <v>0</v>
      </c>
      <c r="H160" s="192">
        <v>0</v>
      </c>
      <c r="I160" s="192">
        <v>119.4</v>
      </c>
      <c r="J160" s="192">
        <v>0</v>
      </c>
      <c r="K160" s="192">
        <v>0</v>
      </c>
      <c r="L160" s="192">
        <v>0</v>
      </c>
      <c r="M160" s="192">
        <v>0</v>
      </c>
      <c r="N160" s="192">
        <f t="shared" si="2"/>
        <v>119.4</v>
      </c>
    </row>
    <row r="161" spans="1:14" x14ac:dyDescent="0.45">
      <c r="A161" s="193" t="s">
        <v>499</v>
      </c>
      <c r="B161" s="192">
        <v>0</v>
      </c>
      <c r="C161" s="192">
        <v>0</v>
      </c>
      <c r="D161" s="192">
        <v>0</v>
      </c>
      <c r="E161" s="192">
        <v>2502.14</v>
      </c>
      <c r="F161" s="192">
        <v>1426.45</v>
      </c>
      <c r="G161" s="192">
        <v>902.41</v>
      </c>
      <c r="H161" s="192">
        <v>0</v>
      </c>
      <c r="I161" s="192">
        <v>12.17</v>
      </c>
      <c r="J161" s="192">
        <v>0</v>
      </c>
      <c r="K161" s="192">
        <v>1199.97</v>
      </c>
      <c r="L161" s="192">
        <v>0</v>
      </c>
      <c r="M161" s="192">
        <v>0</v>
      </c>
      <c r="N161" s="192">
        <f t="shared" si="2"/>
        <v>6043.14</v>
      </c>
    </row>
    <row r="162" spans="1:14" x14ac:dyDescent="0.45">
      <c r="A162" s="193" t="s">
        <v>226</v>
      </c>
      <c r="B162" s="192">
        <v>364</v>
      </c>
      <c r="C162" s="192">
        <v>2426.9</v>
      </c>
      <c r="D162" s="192">
        <v>3756.63</v>
      </c>
      <c r="E162" s="192">
        <v>1675.89</v>
      </c>
      <c r="F162" s="192">
        <v>3868.49</v>
      </c>
      <c r="G162" s="192">
        <v>2523.65</v>
      </c>
      <c r="H162" s="192">
        <v>0</v>
      </c>
      <c r="I162" s="192">
        <v>612.88</v>
      </c>
      <c r="J162" s="192">
        <v>715</v>
      </c>
      <c r="K162" s="192">
        <v>2506</v>
      </c>
      <c r="L162" s="192">
        <v>573.12</v>
      </c>
      <c r="M162" s="192">
        <v>276.31</v>
      </c>
      <c r="N162" s="192">
        <f t="shared" si="2"/>
        <v>19298.87</v>
      </c>
    </row>
    <row r="163" spans="1:14" x14ac:dyDescent="0.45">
      <c r="A163" s="193" t="s">
        <v>227</v>
      </c>
      <c r="B163" s="192">
        <v>565.70000000000005</v>
      </c>
      <c r="C163" s="192">
        <v>598.41999999999996</v>
      </c>
      <c r="D163" s="192">
        <v>1052.6400000000001</v>
      </c>
      <c r="E163" s="192">
        <v>789.99</v>
      </c>
      <c r="F163" s="192">
        <v>8892.89</v>
      </c>
      <c r="G163" s="192">
        <v>61.97</v>
      </c>
      <c r="H163" s="192">
        <v>0</v>
      </c>
      <c r="I163" s="192">
        <v>2250</v>
      </c>
      <c r="J163" s="192">
        <v>10812.78</v>
      </c>
      <c r="K163" s="192">
        <v>934.5</v>
      </c>
      <c r="L163" s="192">
        <v>1217.02</v>
      </c>
      <c r="M163" s="192">
        <v>171.68</v>
      </c>
      <c r="N163" s="192">
        <f t="shared" si="2"/>
        <v>27347.59</v>
      </c>
    </row>
    <row r="164" spans="1:14" x14ac:dyDescent="0.45">
      <c r="A164" s="193" t="s">
        <v>500</v>
      </c>
      <c r="B164" s="192">
        <v>0</v>
      </c>
      <c r="C164" s="192">
        <v>110</v>
      </c>
      <c r="D164" s="192">
        <v>0</v>
      </c>
      <c r="E164" s="192">
        <v>0</v>
      </c>
      <c r="F164" s="192">
        <v>0</v>
      </c>
      <c r="G164" s="192">
        <v>0</v>
      </c>
      <c r="H164" s="192">
        <v>0</v>
      </c>
      <c r="I164" s="192">
        <v>0</v>
      </c>
      <c r="J164" s="192">
        <v>0</v>
      </c>
      <c r="K164" s="192">
        <v>0</v>
      </c>
      <c r="L164" s="192">
        <v>0</v>
      </c>
      <c r="M164" s="192">
        <v>0</v>
      </c>
      <c r="N164" s="192">
        <f t="shared" si="2"/>
        <v>110</v>
      </c>
    </row>
    <row r="165" spans="1:14" x14ac:dyDescent="0.45">
      <c r="A165" s="193" t="s">
        <v>230</v>
      </c>
      <c r="B165" s="192">
        <v>0</v>
      </c>
      <c r="C165" s="192">
        <v>0</v>
      </c>
      <c r="D165" s="192">
        <v>585.5</v>
      </c>
      <c r="E165" s="192">
        <v>0</v>
      </c>
      <c r="F165" s="192">
        <v>4120.3</v>
      </c>
      <c r="G165" s="192">
        <v>0</v>
      </c>
      <c r="H165" s="192">
        <v>0</v>
      </c>
      <c r="I165" s="192">
        <v>0</v>
      </c>
      <c r="J165" s="192">
        <v>0</v>
      </c>
      <c r="K165" s="192">
        <v>0</v>
      </c>
      <c r="L165" s="192">
        <v>0</v>
      </c>
      <c r="M165" s="192">
        <v>0</v>
      </c>
      <c r="N165" s="192">
        <f t="shared" si="2"/>
        <v>4705.8</v>
      </c>
    </row>
    <row r="166" spans="1:14" x14ac:dyDescent="0.45">
      <c r="A166" s="193" t="s">
        <v>232</v>
      </c>
      <c r="B166" s="192">
        <v>160.13</v>
      </c>
      <c r="C166" s="192">
        <v>0</v>
      </c>
      <c r="D166" s="192">
        <v>0</v>
      </c>
      <c r="E166" s="192">
        <v>163.21</v>
      </c>
      <c r="F166" s="192">
        <v>0</v>
      </c>
      <c r="G166" s="192">
        <v>0</v>
      </c>
      <c r="H166" s="192">
        <v>0</v>
      </c>
      <c r="I166" s="192">
        <v>0</v>
      </c>
      <c r="J166" s="192">
        <v>0</v>
      </c>
      <c r="K166" s="192">
        <v>160.27000000000001</v>
      </c>
      <c r="L166" s="192">
        <v>0</v>
      </c>
      <c r="M166" s="192">
        <v>0</v>
      </c>
      <c r="N166" s="192">
        <f t="shared" si="2"/>
        <v>483.61</v>
      </c>
    </row>
    <row r="167" spans="1:14" x14ac:dyDescent="0.45">
      <c r="A167" s="193" t="s">
        <v>233</v>
      </c>
      <c r="B167" s="192">
        <v>880.7</v>
      </c>
      <c r="C167" s="192">
        <v>0</v>
      </c>
      <c r="D167" s="192">
        <v>0</v>
      </c>
      <c r="E167" s="192">
        <v>417</v>
      </c>
      <c r="F167" s="192">
        <v>0</v>
      </c>
      <c r="G167" s="192">
        <v>0</v>
      </c>
      <c r="H167" s="192">
        <v>0</v>
      </c>
      <c r="I167" s="192">
        <v>0</v>
      </c>
      <c r="J167" s="192">
        <v>0</v>
      </c>
      <c r="K167" s="192">
        <v>783.46</v>
      </c>
      <c r="L167" s="192">
        <v>0</v>
      </c>
      <c r="M167" s="192">
        <v>324.05</v>
      </c>
      <c r="N167" s="192">
        <f t="shared" si="2"/>
        <v>2405.21</v>
      </c>
    </row>
    <row r="168" spans="1:14" x14ac:dyDescent="0.45">
      <c r="A168" s="193" t="s">
        <v>234</v>
      </c>
      <c r="B168" s="192">
        <v>0</v>
      </c>
      <c r="C168" s="192">
        <v>229.85</v>
      </c>
      <c r="D168" s="192">
        <v>0</v>
      </c>
      <c r="E168" s="192">
        <v>0</v>
      </c>
      <c r="F168" s="192">
        <v>0</v>
      </c>
      <c r="G168" s="192">
        <v>0</v>
      </c>
      <c r="H168" s="192">
        <v>0</v>
      </c>
      <c r="I168" s="192">
        <v>0</v>
      </c>
      <c r="J168" s="192">
        <v>0</v>
      </c>
      <c r="K168" s="192">
        <v>0</v>
      </c>
      <c r="L168" s="192">
        <v>0</v>
      </c>
      <c r="M168" s="192">
        <v>0</v>
      </c>
      <c r="N168" s="192">
        <f t="shared" si="2"/>
        <v>229.85</v>
      </c>
    </row>
    <row r="169" spans="1:14" x14ac:dyDescent="0.45">
      <c r="A169" s="193" t="s">
        <v>501</v>
      </c>
      <c r="B169" s="192">
        <v>0</v>
      </c>
      <c r="C169" s="192">
        <v>0</v>
      </c>
      <c r="D169" s="192">
        <v>313.97000000000003</v>
      </c>
      <c r="E169" s="192">
        <v>0</v>
      </c>
      <c r="F169" s="192">
        <v>0</v>
      </c>
      <c r="G169" s="192">
        <v>0</v>
      </c>
      <c r="H169" s="192">
        <v>0</v>
      </c>
      <c r="I169" s="192">
        <v>0</v>
      </c>
      <c r="J169" s="192">
        <v>0</v>
      </c>
      <c r="K169" s="192">
        <v>0</v>
      </c>
      <c r="L169" s="192">
        <v>0</v>
      </c>
      <c r="M169" s="192">
        <v>0</v>
      </c>
      <c r="N169" s="192">
        <f t="shared" si="2"/>
        <v>313.97000000000003</v>
      </c>
    </row>
    <row r="170" spans="1:14" x14ac:dyDescent="0.45">
      <c r="A170" s="193" t="s">
        <v>502</v>
      </c>
      <c r="B170" s="192">
        <v>0</v>
      </c>
      <c r="C170" s="192">
        <v>0</v>
      </c>
      <c r="D170" s="192">
        <v>0</v>
      </c>
      <c r="E170" s="192">
        <v>517.67999999999995</v>
      </c>
      <c r="F170" s="192">
        <v>0</v>
      </c>
      <c r="G170" s="192">
        <v>0</v>
      </c>
      <c r="H170" s="192">
        <v>0</v>
      </c>
      <c r="I170" s="192">
        <v>0</v>
      </c>
      <c r="J170" s="192">
        <v>0</v>
      </c>
      <c r="K170" s="192">
        <v>0</v>
      </c>
      <c r="L170" s="192">
        <v>0</v>
      </c>
      <c r="M170" s="192">
        <v>0</v>
      </c>
      <c r="N170" s="192">
        <f t="shared" si="2"/>
        <v>517.67999999999995</v>
      </c>
    </row>
    <row r="171" spans="1:14" x14ac:dyDescent="0.45">
      <c r="A171" s="193" t="s">
        <v>503</v>
      </c>
      <c r="B171" s="192">
        <v>0</v>
      </c>
      <c r="C171" s="192">
        <v>0</v>
      </c>
      <c r="D171" s="192">
        <v>0</v>
      </c>
      <c r="E171" s="192">
        <v>0</v>
      </c>
      <c r="F171" s="192">
        <v>79.989999999999995</v>
      </c>
      <c r="G171" s="192">
        <v>0</v>
      </c>
      <c r="H171" s="192">
        <v>0</v>
      </c>
      <c r="I171" s="192">
        <v>0</v>
      </c>
      <c r="J171" s="192">
        <v>0</v>
      </c>
      <c r="K171" s="192">
        <v>0</v>
      </c>
      <c r="L171" s="192">
        <v>0</v>
      </c>
      <c r="M171" s="192">
        <v>0</v>
      </c>
      <c r="N171" s="192">
        <f t="shared" si="2"/>
        <v>79.989999999999995</v>
      </c>
    </row>
    <row r="172" spans="1:14" x14ac:dyDescent="0.45">
      <c r="A172" s="193" t="s">
        <v>504</v>
      </c>
      <c r="B172" s="192">
        <v>0</v>
      </c>
      <c r="C172" s="192">
        <v>0</v>
      </c>
      <c r="D172" s="192">
        <v>0</v>
      </c>
      <c r="E172" s="192">
        <v>0</v>
      </c>
      <c r="F172" s="192">
        <v>65.209999999999994</v>
      </c>
      <c r="G172" s="192">
        <v>0</v>
      </c>
      <c r="H172" s="192">
        <v>0</v>
      </c>
      <c r="I172" s="192">
        <v>0</v>
      </c>
      <c r="J172" s="192">
        <v>0</v>
      </c>
      <c r="K172" s="192">
        <v>0</v>
      </c>
      <c r="L172" s="192">
        <v>92.75</v>
      </c>
      <c r="M172" s="192">
        <v>0</v>
      </c>
      <c r="N172" s="192">
        <f t="shared" si="2"/>
        <v>157.95999999999998</v>
      </c>
    </row>
    <row r="173" spans="1:14" x14ac:dyDescent="0.45">
      <c r="A173" s="193" t="s">
        <v>505</v>
      </c>
      <c r="B173" s="192">
        <v>259.77999999999997</v>
      </c>
      <c r="C173" s="192">
        <v>9.94</v>
      </c>
      <c r="D173" s="192">
        <v>0</v>
      </c>
      <c r="E173" s="192">
        <v>101.98</v>
      </c>
      <c r="F173" s="192">
        <v>-2.12</v>
      </c>
      <c r="G173" s="192">
        <v>72.489999999999995</v>
      </c>
      <c r="H173" s="192">
        <v>0</v>
      </c>
      <c r="I173" s="192">
        <v>0</v>
      </c>
      <c r="J173" s="192">
        <v>0</v>
      </c>
      <c r="K173" s="192">
        <v>547.91</v>
      </c>
      <c r="L173" s="192">
        <v>83.21</v>
      </c>
      <c r="M173" s="192">
        <v>65.819999999999993</v>
      </c>
      <c r="N173" s="192">
        <f t="shared" si="2"/>
        <v>1139.01</v>
      </c>
    </row>
    <row r="174" spans="1:14" x14ac:dyDescent="0.45">
      <c r="A174" s="193" t="s">
        <v>506</v>
      </c>
      <c r="B174" s="192">
        <v>0</v>
      </c>
      <c r="C174" s="192">
        <v>0</v>
      </c>
      <c r="D174" s="192">
        <v>0</v>
      </c>
      <c r="E174" s="192">
        <v>0</v>
      </c>
      <c r="F174" s="192">
        <v>0</v>
      </c>
      <c r="G174" s="192">
        <v>0</v>
      </c>
      <c r="H174" s="192">
        <v>0</v>
      </c>
      <c r="I174" s="192">
        <v>0</v>
      </c>
      <c r="J174" s="192">
        <v>0</v>
      </c>
      <c r="K174" s="192">
        <v>0</v>
      </c>
      <c r="L174" s="192">
        <v>0</v>
      </c>
      <c r="M174" s="192">
        <v>0</v>
      </c>
      <c r="N174" s="192">
        <f t="shared" si="2"/>
        <v>0</v>
      </c>
    </row>
    <row r="175" spans="1:14" x14ac:dyDescent="0.45">
      <c r="A175" s="193" t="s">
        <v>235</v>
      </c>
      <c r="B175" s="192">
        <v>4082.86</v>
      </c>
      <c r="C175" s="192">
        <v>1856.9</v>
      </c>
      <c r="D175" s="192">
        <v>6839.44</v>
      </c>
      <c r="E175" s="192">
        <v>1342.15</v>
      </c>
      <c r="F175" s="192">
        <v>0</v>
      </c>
      <c r="G175" s="192">
        <v>122.68</v>
      </c>
      <c r="H175" s="192">
        <v>0</v>
      </c>
      <c r="I175" s="192">
        <v>0</v>
      </c>
      <c r="J175" s="192">
        <v>2808.3</v>
      </c>
      <c r="K175" s="192">
        <v>122.33</v>
      </c>
      <c r="L175" s="192">
        <v>11949.77</v>
      </c>
      <c r="M175" s="192">
        <v>0</v>
      </c>
      <c r="N175" s="192">
        <f t="shared" si="2"/>
        <v>29124.430000000004</v>
      </c>
    </row>
    <row r="176" spans="1:14" x14ac:dyDescent="0.45">
      <c r="A176" s="193" t="s">
        <v>236</v>
      </c>
      <c r="B176" s="192">
        <v>4227.76</v>
      </c>
      <c r="C176" s="192">
        <v>1853.16</v>
      </c>
      <c r="D176" s="192">
        <v>2517.11</v>
      </c>
      <c r="E176" s="192">
        <v>2651.98</v>
      </c>
      <c r="F176" s="192">
        <v>3187.38</v>
      </c>
      <c r="G176" s="192">
        <v>783.44</v>
      </c>
      <c r="H176" s="192">
        <v>0</v>
      </c>
      <c r="I176" s="192">
        <v>0</v>
      </c>
      <c r="J176" s="192">
        <v>1971.41</v>
      </c>
      <c r="K176" s="192">
        <v>1405.08</v>
      </c>
      <c r="L176" s="192">
        <v>933.92</v>
      </c>
      <c r="M176" s="192">
        <v>0</v>
      </c>
      <c r="N176" s="192">
        <f t="shared" si="2"/>
        <v>19531.239999999998</v>
      </c>
    </row>
    <row r="177" spans="1:14" x14ac:dyDescent="0.45">
      <c r="A177" s="193" t="s">
        <v>237</v>
      </c>
      <c r="B177" s="192">
        <v>442.4</v>
      </c>
      <c r="C177" s="192">
        <v>670.4</v>
      </c>
      <c r="D177" s="192">
        <v>2378.06</v>
      </c>
      <c r="E177" s="192">
        <v>1340.3</v>
      </c>
      <c r="F177" s="192">
        <v>1115.97</v>
      </c>
      <c r="G177" s="192">
        <v>933.85</v>
      </c>
      <c r="H177" s="192">
        <v>0</v>
      </c>
      <c r="I177" s="192">
        <v>0</v>
      </c>
      <c r="J177" s="192">
        <v>442.4</v>
      </c>
      <c r="K177" s="192">
        <v>442.4</v>
      </c>
      <c r="L177" s="192">
        <v>0</v>
      </c>
      <c r="M177" s="192">
        <v>0</v>
      </c>
      <c r="N177" s="192">
        <f t="shared" si="2"/>
        <v>7765.78</v>
      </c>
    </row>
    <row r="178" spans="1:14" x14ac:dyDescent="0.45">
      <c r="A178" s="193" t="s">
        <v>507</v>
      </c>
      <c r="B178" s="192">
        <v>0</v>
      </c>
      <c r="C178" s="192">
        <v>624.95000000000005</v>
      </c>
      <c r="D178" s="192">
        <v>348</v>
      </c>
      <c r="E178" s="192">
        <v>0</v>
      </c>
      <c r="F178" s="192">
        <v>0</v>
      </c>
      <c r="G178" s="192">
        <v>805</v>
      </c>
      <c r="H178" s="192">
        <v>0</v>
      </c>
      <c r="I178" s="192">
        <v>0</v>
      </c>
      <c r="J178" s="192">
        <v>2128.84</v>
      </c>
      <c r="K178" s="192">
        <v>0</v>
      </c>
      <c r="L178" s="192">
        <v>3211.57</v>
      </c>
      <c r="M178" s="192">
        <v>0</v>
      </c>
      <c r="N178" s="192">
        <f t="shared" si="2"/>
        <v>7118.3600000000006</v>
      </c>
    </row>
    <row r="179" spans="1:14" x14ac:dyDescent="0.45">
      <c r="A179" s="193" t="s">
        <v>508</v>
      </c>
      <c r="B179" s="192">
        <v>0</v>
      </c>
      <c r="C179" s="192">
        <v>0</v>
      </c>
      <c r="D179" s="192">
        <v>697.5</v>
      </c>
      <c r="E179" s="192">
        <v>392.5</v>
      </c>
      <c r="F179" s="192">
        <v>0</v>
      </c>
      <c r="G179" s="192">
        <v>0</v>
      </c>
      <c r="H179" s="192">
        <v>0</v>
      </c>
      <c r="I179" s="192">
        <v>0</v>
      </c>
      <c r="J179" s="192">
        <v>0</v>
      </c>
      <c r="K179" s="192">
        <v>0</v>
      </c>
      <c r="L179" s="192">
        <v>0</v>
      </c>
      <c r="M179" s="192">
        <v>0</v>
      </c>
      <c r="N179" s="192">
        <f t="shared" si="2"/>
        <v>1090</v>
      </c>
    </row>
    <row r="180" spans="1:14" x14ac:dyDescent="0.45">
      <c r="A180" s="193" t="s">
        <v>509</v>
      </c>
      <c r="B180" s="192">
        <v>0</v>
      </c>
      <c r="C180" s="192">
        <v>0</v>
      </c>
      <c r="D180" s="192">
        <v>359.28</v>
      </c>
      <c r="E180" s="192">
        <v>0</v>
      </c>
      <c r="F180" s="192">
        <v>0</v>
      </c>
      <c r="G180" s="192">
        <v>0</v>
      </c>
      <c r="H180" s="192">
        <v>0</v>
      </c>
      <c r="I180" s="192">
        <v>0</v>
      </c>
      <c r="J180" s="192">
        <v>0</v>
      </c>
      <c r="K180" s="192">
        <v>0</v>
      </c>
      <c r="L180" s="192">
        <v>0</v>
      </c>
      <c r="M180" s="192">
        <v>0</v>
      </c>
      <c r="N180" s="192">
        <f t="shared" si="2"/>
        <v>359.28</v>
      </c>
    </row>
    <row r="181" spans="1:14" x14ac:dyDescent="0.45">
      <c r="A181" s="193" t="s">
        <v>510</v>
      </c>
      <c r="B181" s="192">
        <v>3318</v>
      </c>
      <c r="C181" s="192">
        <v>0</v>
      </c>
      <c r="D181" s="192">
        <v>0</v>
      </c>
      <c r="E181" s="192">
        <v>0</v>
      </c>
      <c r="F181" s="192">
        <v>0</v>
      </c>
      <c r="G181" s="192">
        <v>0</v>
      </c>
      <c r="H181" s="192">
        <v>0</v>
      </c>
      <c r="I181" s="192">
        <v>0</v>
      </c>
      <c r="J181" s="192">
        <v>0</v>
      </c>
      <c r="K181" s="192">
        <v>0</v>
      </c>
      <c r="L181" s="192">
        <v>2122</v>
      </c>
      <c r="M181" s="192">
        <v>0</v>
      </c>
      <c r="N181" s="192">
        <f t="shared" si="2"/>
        <v>5440</v>
      </c>
    </row>
    <row r="182" spans="1:14" x14ac:dyDescent="0.45">
      <c r="A182" s="193" t="s">
        <v>239</v>
      </c>
      <c r="B182" s="192">
        <v>43.25</v>
      </c>
      <c r="C182" s="192">
        <v>0</v>
      </c>
      <c r="D182" s="192">
        <v>405.1</v>
      </c>
      <c r="E182" s="192">
        <v>262.62</v>
      </c>
      <c r="F182" s="192">
        <v>3354.09</v>
      </c>
      <c r="G182" s="192">
        <v>99.66</v>
      </c>
      <c r="H182" s="192">
        <v>0</v>
      </c>
      <c r="I182" s="192">
        <v>0</v>
      </c>
      <c r="J182" s="192">
        <v>206.3</v>
      </c>
      <c r="K182" s="192">
        <v>283</v>
      </c>
      <c r="L182" s="192">
        <v>0</v>
      </c>
      <c r="M182" s="192">
        <v>0</v>
      </c>
      <c r="N182" s="192">
        <f t="shared" si="2"/>
        <v>4654.0200000000004</v>
      </c>
    </row>
    <row r="183" spans="1:14" x14ac:dyDescent="0.45">
      <c r="A183" s="193" t="s">
        <v>240</v>
      </c>
      <c r="B183" s="192">
        <v>1341.3</v>
      </c>
      <c r="C183" s="192">
        <v>279.44</v>
      </c>
      <c r="D183" s="192">
        <v>180</v>
      </c>
      <c r="E183" s="192">
        <v>462.36</v>
      </c>
      <c r="F183" s="192">
        <v>666</v>
      </c>
      <c r="G183" s="192">
        <v>0</v>
      </c>
      <c r="H183" s="192">
        <v>0</v>
      </c>
      <c r="I183" s="192">
        <v>0</v>
      </c>
      <c r="J183" s="192">
        <v>1698.97</v>
      </c>
      <c r="K183" s="192">
        <v>0</v>
      </c>
      <c r="L183" s="192">
        <v>0</v>
      </c>
      <c r="M183" s="192">
        <v>0</v>
      </c>
      <c r="N183" s="192">
        <f t="shared" si="2"/>
        <v>4628.07</v>
      </c>
    </row>
    <row r="184" spans="1:14" x14ac:dyDescent="0.45">
      <c r="A184" s="193" t="s">
        <v>511</v>
      </c>
      <c r="B184" s="192">
        <v>0</v>
      </c>
      <c r="C184" s="192">
        <v>5.76</v>
      </c>
      <c r="D184" s="192">
        <v>0</v>
      </c>
      <c r="E184" s="192">
        <v>0</v>
      </c>
      <c r="F184" s="192">
        <v>496.41</v>
      </c>
      <c r="G184" s="192">
        <v>8981.41</v>
      </c>
      <c r="H184" s="192">
        <v>0</v>
      </c>
      <c r="I184" s="192">
        <v>0</v>
      </c>
      <c r="J184" s="192">
        <v>1853.66</v>
      </c>
      <c r="K184" s="192">
        <v>0</v>
      </c>
      <c r="L184" s="192">
        <v>292.24</v>
      </c>
      <c r="M184" s="192">
        <v>0</v>
      </c>
      <c r="N184" s="192">
        <f t="shared" si="2"/>
        <v>11629.48</v>
      </c>
    </row>
    <row r="185" spans="1:14" x14ac:dyDescent="0.45">
      <c r="A185" s="193" t="s">
        <v>512</v>
      </c>
      <c r="B185" s="192">
        <v>0</v>
      </c>
      <c r="C185" s="192">
        <v>65.36</v>
      </c>
      <c r="D185" s="192">
        <v>0</v>
      </c>
      <c r="E185" s="192">
        <v>170.27</v>
      </c>
      <c r="F185" s="192">
        <v>0</v>
      </c>
      <c r="G185" s="192">
        <v>0</v>
      </c>
      <c r="H185" s="192">
        <v>0</v>
      </c>
      <c r="I185" s="192">
        <v>0</v>
      </c>
      <c r="J185" s="192">
        <v>0</v>
      </c>
      <c r="K185" s="192">
        <v>40.81</v>
      </c>
      <c r="L185" s="192">
        <v>0</v>
      </c>
      <c r="M185" s="192">
        <v>0</v>
      </c>
      <c r="N185" s="192">
        <f t="shared" si="2"/>
        <v>276.44</v>
      </c>
    </row>
    <row r="186" spans="1:14" x14ac:dyDescent="0.45">
      <c r="A186" s="193" t="s">
        <v>513</v>
      </c>
      <c r="B186" s="192">
        <v>59.99</v>
      </c>
      <c r="C186" s="192">
        <v>64.989999999999995</v>
      </c>
      <c r="D186" s="192">
        <v>64.989999999999995</v>
      </c>
      <c r="E186" s="192">
        <v>458.08</v>
      </c>
      <c r="F186" s="192">
        <v>3775.18</v>
      </c>
      <c r="G186" s="192">
        <v>232.35</v>
      </c>
      <c r="H186" s="192">
        <v>0</v>
      </c>
      <c r="I186" s="192">
        <v>0</v>
      </c>
      <c r="J186" s="192">
        <v>2859.98</v>
      </c>
      <c r="K186" s="192">
        <v>0</v>
      </c>
      <c r="L186" s="192">
        <v>358.99</v>
      </c>
      <c r="M186" s="192">
        <v>0</v>
      </c>
      <c r="N186" s="192">
        <f t="shared" si="2"/>
        <v>7874.5499999999993</v>
      </c>
    </row>
    <row r="187" spans="1:14" x14ac:dyDescent="0.45">
      <c r="A187" s="193" t="s">
        <v>514</v>
      </c>
      <c r="B187" s="192">
        <v>2942.82</v>
      </c>
      <c r="C187" s="192">
        <v>0</v>
      </c>
      <c r="D187" s="192">
        <v>3552</v>
      </c>
      <c r="E187" s="192">
        <v>0</v>
      </c>
      <c r="F187" s="192">
        <v>1323.13</v>
      </c>
      <c r="G187" s="192">
        <v>0</v>
      </c>
      <c r="H187" s="192">
        <v>0</v>
      </c>
      <c r="I187" s="192">
        <v>0</v>
      </c>
      <c r="J187" s="192">
        <v>0</v>
      </c>
      <c r="K187" s="192">
        <v>1105</v>
      </c>
      <c r="L187" s="192">
        <v>1305</v>
      </c>
      <c r="M187" s="192">
        <v>0</v>
      </c>
      <c r="N187" s="192">
        <f t="shared" si="2"/>
        <v>10227.950000000001</v>
      </c>
    </row>
    <row r="188" spans="1:14" x14ac:dyDescent="0.45">
      <c r="A188" s="193" t="s">
        <v>515</v>
      </c>
      <c r="B188" s="192">
        <v>86.5</v>
      </c>
      <c r="C188" s="192">
        <v>0</v>
      </c>
      <c r="D188" s="192">
        <v>43.25</v>
      </c>
      <c r="E188" s="192">
        <v>0</v>
      </c>
      <c r="F188" s="192">
        <v>0</v>
      </c>
      <c r="G188" s="192">
        <v>0</v>
      </c>
      <c r="H188" s="192">
        <v>0</v>
      </c>
      <c r="I188" s="192">
        <v>0</v>
      </c>
      <c r="J188" s="192">
        <v>0</v>
      </c>
      <c r="K188" s="192">
        <v>115.78</v>
      </c>
      <c r="L188" s="192">
        <v>0</v>
      </c>
      <c r="M188" s="192">
        <v>0</v>
      </c>
      <c r="N188" s="192">
        <f t="shared" si="2"/>
        <v>245.53</v>
      </c>
    </row>
    <row r="189" spans="1:14" x14ac:dyDescent="0.45">
      <c r="A189" s="193" t="s">
        <v>241</v>
      </c>
      <c r="B189" s="192">
        <v>-333</v>
      </c>
      <c r="C189" s="192">
        <v>0</v>
      </c>
      <c r="D189" s="192">
        <v>0</v>
      </c>
      <c r="E189" s="192">
        <v>0</v>
      </c>
      <c r="F189" s="192">
        <v>0</v>
      </c>
      <c r="G189" s="192">
        <v>21.17</v>
      </c>
      <c r="H189" s="192">
        <v>0</v>
      </c>
      <c r="I189" s="192">
        <v>0</v>
      </c>
      <c r="J189" s="192">
        <v>21.17</v>
      </c>
      <c r="K189" s="192">
        <v>0</v>
      </c>
      <c r="L189" s="192">
        <v>0</v>
      </c>
      <c r="M189" s="192">
        <v>0</v>
      </c>
      <c r="N189" s="192">
        <f t="shared" si="2"/>
        <v>-290.65999999999997</v>
      </c>
    </row>
    <row r="190" spans="1:14" x14ac:dyDescent="0.45">
      <c r="A190" s="193" t="s">
        <v>242</v>
      </c>
      <c r="B190" s="192">
        <v>2296.3000000000002</v>
      </c>
      <c r="C190" s="192">
        <v>2209.56</v>
      </c>
      <c r="D190" s="192">
        <v>2280.12</v>
      </c>
      <c r="E190" s="192">
        <v>5857.57</v>
      </c>
      <c r="F190" s="192">
        <v>1637.92</v>
      </c>
      <c r="G190" s="192">
        <v>2161.13</v>
      </c>
      <c r="H190" s="192">
        <v>0</v>
      </c>
      <c r="I190" s="192">
        <v>0</v>
      </c>
      <c r="J190" s="192">
        <v>405.02</v>
      </c>
      <c r="K190" s="192">
        <v>3689.81</v>
      </c>
      <c r="L190" s="192">
        <v>3127.72</v>
      </c>
      <c r="M190" s="192">
        <v>0</v>
      </c>
      <c r="N190" s="192">
        <f t="shared" si="2"/>
        <v>23665.15</v>
      </c>
    </row>
    <row r="191" spans="1:14" x14ac:dyDescent="0.45">
      <c r="A191" s="193" t="s">
        <v>516</v>
      </c>
      <c r="B191" s="192">
        <v>0</v>
      </c>
      <c r="C191" s="192">
        <v>0</v>
      </c>
      <c r="D191" s="192">
        <v>0</v>
      </c>
      <c r="E191" s="192">
        <v>0</v>
      </c>
      <c r="F191" s="192">
        <v>1720.87</v>
      </c>
      <c r="G191" s="192">
        <v>0</v>
      </c>
      <c r="H191" s="192">
        <v>0</v>
      </c>
      <c r="I191" s="192">
        <v>0</v>
      </c>
      <c r="J191" s="192">
        <v>0</v>
      </c>
      <c r="K191" s="192">
        <v>0</v>
      </c>
      <c r="L191" s="192">
        <v>0</v>
      </c>
      <c r="M191" s="192">
        <v>0</v>
      </c>
      <c r="N191" s="192">
        <f t="shared" si="2"/>
        <v>1720.87</v>
      </c>
    </row>
    <row r="192" spans="1:14" x14ac:dyDescent="0.45">
      <c r="A192" s="193" t="s">
        <v>243</v>
      </c>
      <c r="B192" s="192">
        <v>11530.66</v>
      </c>
      <c r="C192" s="192">
        <v>4056.31</v>
      </c>
      <c r="D192" s="192">
        <v>5748.33</v>
      </c>
      <c r="E192" s="192">
        <v>13293.93</v>
      </c>
      <c r="F192" s="192">
        <v>5000</v>
      </c>
      <c r="G192" s="192">
        <v>7550.45</v>
      </c>
      <c r="H192" s="192">
        <v>0</v>
      </c>
      <c r="I192" s="192">
        <v>0</v>
      </c>
      <c r="J192" s="192">
        <v>4520.6499999999996</v>
      </c>
      <c r="K192" s="192">
        <v>5236.05</v>
      </c>
      <c r="L192" s="192">
        <v>3738.25</v>
      </c>
      <c r="M192" s="192">
        <v>0</v>
      </c>
      <c r="N192" s="192">
        <f t="shared" si="2"/>
        <v>60674.63</v>
      </c>
    </row>
    <row r="193" spans="1:14" x14ac:dyDescent="0.45">
      <c r="A193" s="193" t="s">
        <v>517</v>
      </c>
      <c r="B193" s="192">
        <v>0</v>
      </c>
      <c r="C193" s="192">
        <v>0</v>
      </c>
      <c r="D193" s="192">
        <v>0</v>
      </c>
      <c r="E193" s="192">
        <v>0</v>
      </c>
      <c r="F193" s="192">
        <v>0</v>
      </c>
      <c r="G193" s="192">
        <v>0</v>
      </c>
      <c r="H193" s="192">
        <v>0</v>
      </c>
      <c r="I193" s="192">
        <v>0</v>
      </c>
      <c r="J193" s="192">
        <v>0</v>
      </c>
      <c r="K193" s="192">
        <v>0</v>
      </c>
      <c r="L193" s="192">
        <v>892</v>
      </c>
      <c r="M193" s="192">
        <v>0</v>
      </c>
      <c r="N193" s="192">
        <f t="shared" si="2"/>
        <v>892</v>
      </c>
    </row>
    <row r="194" spans="1:14" x14ac:dyDescent="0.45">
      <c r="A194" s="193" t="s">
        <v>518</v>
      </c>
      <c r="B194" s="192">
        <v>0</v>
      </c>
      <c r="C194" s="192">
        <v>0</v>
      </c>
      <c r="D194" s="192">
        <v>0</v>
      </c>
      <c r="E194" s="192">
        <v>0</v>
      </c>
      <c r="F194" s="192">
        <v>121.02</v>
      </c>
      <c r="G194" s="192">
        <v>0</v>
      </c>
      <c r="H194" s="192">
        <v>0</v>
      </c>
      <c r="I194" s="192">
        <v>0</v>
      </c>
      <c r="J194" s="192">
        <v>425</v>
      </c>
      <c r="K194" s="192">
        <v>0</v>
      </c>
      <c r="L194" s="192">
        <v>0</v>
      </c>
      <c r="M194" s="192">
        <v>0</v>
      </c>
      <c r="N194" s="192">
        <f t="shared" si="2"/>
        <v>546.02</v>
      </c>
    </row>
    <row r="195" spans="1:14" x14ac:dyDescent="0.45">
      <c r="A195" s="193" t="s">
        <v>519</v>
      </c>
      <c r="B195" s="192">
        <v>64</v>
      </c>
      <c r="C195" s="192">
        <v>395.33</v>
      </c>
      <c r="D195" s="192">
        <v>0</v>
      </c>
      <c r="E195" s="192">
        <v>2792.07</v>
      </c>
      <c r="F195" s="192">
        <v>310.86</v>
      </c>
      <c r="G195" s="192">
        <v>44</v>
      </c>
      <c r="H195" s="192">
        <v>0</v>
      </c>
      <c r="I195" s="192">
        <v>0</v>
      </c>
      <c r="J195" s="192">
        <v>237</v>
      </c>
      <c r="K195" s="192">
        <v>61</v>
      </c>
      <c r="L195" s="192">
        <v>0</v>
      </c>
      <c r="M195" s="192">
        <v>0</v>
      </c>
      <c r="N195" s="192">
        <f t="shared" ref="N195:N258" si="3">SUM(B195:M195)</f>
        <v>3904.26</v>
      </c>
    </row>
    <row r="196" spans="1:14" x14ac:dyDescent="0.45">
      <c r="A196" s="193" t="s">
        <v>520</v>
      </c>
      <c r="B196" s="192">
        <v>0</v>
      </c>
      <c r="C196" s="192">
        <v>1617.89</v>
      </c>
      <c r="D196" s="192">
        <v>750.14</v>
      </c>
      <c r="E196" s="192">
        <v>0</v>
      </c>
      <c r="F196" s="192">
        <v>0</v>
      </c>
      <c r="G196" s="192">
        <v>0</v>
      </c>
      <c r="H196" s="192">
        <v>0</v>
      </c>
      <c r="I196" s="192">
        <v>0</v>
      </c>
      <c r="J196" s="192">
        <v>0</v>
      </c>
      <c r="K196" s="192">
        <v>0</v>
      </c>
      <c r="L196" s="192">
        <v>0</v>
      </c>
      <c r="M196" s="192">
        <v>0</v>
      </c>
      <c r="N196" s="192">
        <f t="shared" si="3"/>
        <v>2368.0300000000002</v>
      </c>
    </row>
    <row r="197" spans="1:14" x14ac:dyDescent="0.45">
      <c r="A197" s="193" t="s">
        <v>244</v>
      </c>
      <c r="B197" s="192">
        <v>1507.04</v>
      </c>
      <c r="C197" s="192">
        <v>1796.19</v>
      </c>
      <c r="D197" s="192">
        <v>960.8</v>
      </c>
      <c r="E197" s="192">
        <v>222.8</v>
      </c>
      <c r="F197" s="192">
        <v>239.12</v>
      </c>
      <c r="G197" s="192">
        <v>1068.0999999999999</v>
      </c>
      <c r="H197" s="192">
        <v>0</v>
      </c>
      <c r="I197" s="192">
        <v>0</v>
      </c>
      <c r="J197" s="192">
        <v>1782.24</v>
      </c>
      <c r="K197" s="192">
        <v>907.04</v>
      </c>
      <c r="L197" s="192">
        <v>879.81</v>
      </c>
      <c r="M197" s="192">
        <v>0</v>
      </c>
      <c r="N197" s="192">
        <f t="shared" si="3"/>
        <v>9363.1399999999976</v>
      </c>
    </row>
    <row r="198" spans="1:14" x14ac:dyDescent="0.45">
      <c r="A198" s="193" t="s">
        <v>521</v>
      </c>
      <c r="B198" s="192">
        <v>1554.41</v>
      </c>
      <c r="C198" s="192">
        <v>0</v>
      </c>
      <c r="D198" s="192">
        <v>0</v>
      </c>
      <c r="E198" s="192">
        <v>652</v>
      </c>
      <c r="F198" s="192">
        <v>572.95000000000005</v>
      </c>
      <c r="G198" s="192">
        <v>0</v>
      </c>
      <c r="H198" s="192">
        <v>0</v>
      </c>
      <c r="I198" s="192">
        <v>0</v>
      </c>
      <c r="J198" s="192">
        <v>0</v>
      </c>
      <c r="K198" s="192">
        <v>1523.02</v>
      </c>
      <c r="L198" s="192">
        <v>690</v>
      </c>
      <c r="M198" s="192">
        <v>0</v>
      </c>
      <c r="N198" s="192">
        <f t="shared" si="3"/>
        <v>4992.3799999999992</v>
      </c>
    </row>
    <row r="199" spans="1:14" x14ac:dyDescent="0.45">
      <c r="A199" s="193" t="s">
        <v>245</v>
      </c>
      <c r="B199" s="192">
        <v>0</v>
      </c>
      <c r="C199" s="192">
        <v>0</v>
      </c>
      <c r="D199" s="192">
        <v>0</v>
      </c>
      <c r="E199" s="192">
        <v>0</v>
      </c>
      <c r="F199" s="192">
        <v>0</v>
      </c>
      <c r="G199" s="192">
        <v>0</v>
      </c>
      <c r="H199" s="192">
        <v>0</v>
      </c>
      <c r="I199" s="192">
        <v>0</v>
      </c>
      <c r="J199" s="192">
        <v>0</v>
      </c>
      <c r="K199" s="192">
        <v>0</v>
      </c>
      <c r="L199" s="192">
        <v>0</v>
      </c>
      <c r="M199" s="192">
        <v>0</v>
      </c>
      <c r="N199" s="192">
        <f t="shared" si="3"/>
        <v>0</v>
      </c>
    </row>
    <row r="200" spans="1:14" x14ac:dyDescent="0.45">
      <c r="A200" s="193" t="s">
        <v>522</v>
      </c>
      <c r="B200" s="192">
        <v>100</v>
      </c>
      <c r="C200" s="192">
        <v>0</v>
      </c>
      <c r="D200" s="192">
        <v>0</v>
      </c>
      <c r="E200" s="192">
        <v>0</v>
      </c>
      <c r="F200" s="192">
        <v>74</v>
      </c>
      <c r="G200" s="192">
        <v>0</v>
      </c>
      <c r="H200" s="192">
        <v>0</v>
      </c>
      <c r="I200" s="192">
        <v>0</v>
      </c>
      <c r="J200" s="192">
        <v>0</v>
      </c>
      <c r="K200" s="192">
        <v>0</v>
      </c>
      <c r="L200" s="192">
        <v>0</v>
      </c>
      <c r="M200" s="192">
        <v>0</v>
      </c>
      <c r="N200" s="192">
        <f t="shared" si="3"/>
        <v>174</v>
      </c>
    </row>
    <row r="201" spans="1:14" x14ac:dyDescent="0.45">
      <c r="A201" s="193" t="s">
        <v>246</v>
      </c>
      <c r="B201" s="192">
        <v>216.98</v>
      </c>
      <c r="C201" s="192">
        <v>0</v>
      </c>
      <c r="D201" s="192">
        <v>346.53</v>
      </c>
      <c r="E201" s="192">
        <v>0</v>
      </c>
      <c r="F201" s="192">
        <v>74.03</v>
      </c>
      <c r="G201" s="192">
        <v>599</v>
      </c>
      <c r="H201" s="192">
        <v>0</v>
      </c>
      <c r="I201" s="192">
        <v>0</v>
      </c>
      <c r="J201" s="192">
        <v>0</v>
      </c>
      <c r="K201" s="192">
        <v>0</v>
      </c>
      <c r="L201" s="192">
        <v>4765.28</v>
      </c>
      <c r="M201" s="192">
        <v>0</v>
      </c>
      <c r="N201" s="192">
        <f t="shared" si="3"/>
        <v>6001.82</v>
      </c>
    </row>
    <row r="202" spans="1:14" x14ac:dyDescent="0.45">
      <c r="A202" s="193" t="s">
        <v>523</v>
      </c>
      <c r="B202" s="192">
        <v>0</v>
      </c>
      <c r="C202" s="192">
        <v>0</v>
      </c>
      <c r="D202" s="192">
        <v>0</v>
      </c>
      <c r="E202" s="192">
        <v>0</v>
      </c>
      <c r="F202" s="192">
        <v>0</v>
      </c>
      <c r="G202" s="192">
        <v>0</v>
      </c>
      <c r="H202" s="192">
        <v>0</v>
      </c>
      <c r="I202" s="192">
        <v>0</v>
      </c>
      <c r="J202" s="192">
        <v>0</v>
      </c>
      <c r="K202" s="192">
        <v>0</v>
      </c>
      <c r="L202" s="192">
        <v>53.2</v>
      </c>
      <c r="M202" s="192">
        <v>0</v>
      </c>
      <c r="N202" s="192">
        <f t="shared" si="3"/>
        <v>53.2</v>
      </c>
    </row>
    <row r="203" spans="1:14" x14ac:dyDescent="0.45">
      <c r="A203" s="193" t="s">
        <v>247</v>
      </c>
      <c r="B203" s="192">
        <v>18429.95</v>
      </c>
      <c r="C203" s="192">
        <v>3743.34</v>
      </c>
      <c r="D203" s="192">
        <v>1014.42</v>
      </c>
      <c r="E203" s="192">
        <v>7645.25</v>
      </c>
      <c r="F203" s="192">
        <v>0</v>
      </c>
      <c r="G203" s="192">
        <v>4862.96</v>
      </c>
      <c r="H203" s="192">
        <v>0</v>
      </c>
      <c r="I203" s="192">
        <v>0</v>
      </c>
      <c r="J203" s="192">
        <v>751.71</v>
      </c>
      <c r="K203" s="192">
        <v>11935.34</v>
      </c>
      <c r="L203" s="192">
        <v>3738.76</v>
      </c>
      <c r="M203" s="192">
        <v>0</v>
      </c>
      <c r="N203" s="192">
        <f t="shared" si="3"/>
        <v>52121.73</v>
      </c>
    </row>
    <row r="204" spans="1:14" x14ac:dyDescent="0.45">
      <c r="A204" s="193" t="s">
        <v>524</v>
      </c>
      <c r="B204" s="192">
        <v>5</v>
      </c>
      <c r="C204" s="192">
        <v>0</v>
      </c>
      <c r="D204" s="192">
        <v>0</v>
      </c>
      <c r="E204" s="192">
        <v>0</v>
      </c>
      <c r="F204" s="192">
        <v>0</v>
      </c>
      <c r="G204" s="192">
        <v>1250</v>
      </c>
      <c r="H204" s="192">
        <v>0</v>
      </c>
      <c r="I204" s="192">
        <v>0</v>
      </c>
      <c r="J204" s="192">
        <v>0</v>
      </c>
      <c r="K204" s="192">
        <v>0</v>
      </c>
      <c r="L204" s="192">
        <v>0</v>
      </c>
      <c r="M204" s="192">
        <v>0</v>
      </c>
      <c r="N204" s="192">
        <f t="shared" si="3"/>
        <v>1255</v>
      </c>
    </row>
    <row r="205" spans="1:14" x14ac:dyDescent="0.45">
      <c r="A205" s="193" t="s">
        <v>248</v>
      </c>
      <c r="B205" s="192">
        <v>0</v>
      </c>
      <c r="C205" s="192">
        <v>746.96</v>
      </c>
      <c r="D205" s="192">
        <v>2641.02</v>
      </c>
      <c r="E205" s="192">
        <v>0</v>
      </c>
      <c r="F205" s="192">
        <v>0</v>
      </c>
      <c r="G205" s="192">
        <v>0</v>
      </c>
      <c r="H205" s="192">
        <v>0</v>
      </c>
      <c r="I205" s="192">
        <v>0</v>
      </c>
      <c r="J205" s="192">
        <v>0</v>
      </c>
      <c r="K205" s="192">
        <v>65.709999999999994</v>
      </c>
      <c r="L205" s="192">
        <v>0</v>
      </c>
      <c r="M205" s="192">
        <v>0</v>
      </c>
      <c r="N205" s="192">
        <f t="shared" si="3"/>
        <v>3453.69</v>
      </c>
    </row>
    <row r="206" spans="1:14" x14ac:dyDescent="0.45">
      <c r="A206" s="193" t="s">
        <v>525</v>
      </c>
      <c r="B206" s="192">
        <v>311.64999999999998</v>
      </c>
      <c r="C206" s="192">
        <v>0</v>
      </c>
      <c r="D206" s="192">
        <v>0</v>
      </c>
      <c r="E206" s="192">
        <v>3273</v>
      </c>
      <c r="F206" s="192">
        <v>0</v>
      </c>
      <c r="G206" s="192">
        <v>0</v>
      </c>
      <c r="H206" s="192">
        <v>0</v>
      </c>
      <c r="I206" s="192">
        <v>0</v>
      </c>
      <c r="J206" s="192">
        <v>491.48</v>
      </c>
      <c r="K206" s="192">
        <v>0</v>
      </c>
      <c r="L206" s="192">
        <v>0</v>
      </c>
      <c r="M206" s="192">
        <v>0</v>
      </c>
      <c r="N206" s="192">
        <f t="shared" si="3"/>
        <v>4076.13</v>
      </c>
    </row>
    <row r="207" spans="1:14" x14ac:dyDescent="0.45">
      <c r="A207" s="193" t="s">
        <v>526</v>
      </c>
      <c r="B207" s="192">
        <v>914.96</v>
      </c>
      <c r="C207" s="192">
        <v>2957.05</v>
      </c>
      <c r="D207" s="192">
        <v>119.46</v>
      </c>
      <c r="E207" s="192">
        <v>5050</v>
      </c>
      <c r="F207" s="192">
        <v>0</v>
      </c>
      <c r="G207" s="192">
        <v>0</v>
      </c>
      <c r="H207" s="192">
        <v>0</v>
      </c>
      <c r="I207" s="192">
        <v>0</v>
      </c>
      <c r="J207" s="192">
        <v>0</v>
      </c>
      <c r="K207" s="192">
        <v>0</v>
      </c>
      <c r="L207" s="192">
        <v>88</v>
      </c>
      <c r="M207" s="192">
        <v>0</v>
      </c>
      <c r="N207" s="192">
        <f t="shared" si="3"/>
        <v>9129.4700000000012</v>
      </c>
    </row>
    <row r="208" spans="1:14" x14ac:dyDescent="0.45">
      <c r="A208" s="193" t="s">
        <v>527</v>
      </c>
      <c r="B208" s="192">
        <v>568.66999999999996</v>
      </c>
      <c r="C208" s="192">
        <v>0</v>
      </c>
      <c r="D208" s="192">
        <v>48</v>
      </c>
      <c r="E208" s="192">
        <v>1200</v>
      </c>
      <c r="F208" s="192">
        <v>0</v>
      </c>
      <c r="G208" s="192">
        <v>1177</v>
      </c>
      <c r="H208" s="192">
        <v>0</v>
      </c>
      <c r="I208" s="192">
        <v>0</v>
      </c>
      <c r="J208" s="192">
        <v>0</v>
      </c>
      <c r="K208" s="192">
        <v>252.93</v>
      </c>
      <c r="L208" s="192">
        <v>89.15</v>
      </c>
      <c r="M208" s="192">
        <v>0</v>
      </c>
      <c r="N208" s="192">
        <f t="shared" si="3"/>
        <v>3335.75</v>
      </c>
    </row>
    <row r="209" spans="1:14" x14ac:dyDescent="0.45">
      <c r="A209" s="193" t="s">
        <v>528</v>
      </c>
      <c r="B209" s="192">
        <v>0</v>
      </c>
      <c r="C209" s="192">
        <v>1738.13</v>
      </c>
      <c r="D209" s="192">
        <v>0</v>
      </c>
      <c r="E209" s="192">
        <v>8820</v>
      </c>
      <c r="F209" s="192">
        <v>0</v>
      </c>
      <c r="G209" s="192">
        <v>0</v>
      </c>
      <c r="H209" s="192">
        <v>0</v>
      </c>
      <c r="I209" s="192">
        <v>0</v>
      </c>
      <c r="J209" s="192">
        <v>0</v>
      </c>
      <c r="K209" s="192">
        <v>0</v>
      </c>
      <c r="L209" s="192">
        <v>795.9</v>
      </c>
      <c r="M209" s="192">
        <v>0</v>
      </c>
      <c r="N209" s="192">
        <f t="shared" si="3"/>
        <v>11354.03</v>
      </c>
    </row>
    <row r="210" spans="1:14" x14ac:dyDescent="0.45">
      <c r="A210" s="193" t="s">
        <v>249</v>
      </c>
      <c r="B210" s="192">
        <v>1181.83</v>
      </c>
      <c r="C210" s="192">
        <v>3397.69</v>
      </c>
      <c r="D210" s="192">
        <v>584.54</v>
      </c>
      <c r="E210" s="192">
        <v>1057.1500000000001</v>
      </c>
      <c r="F210" s="192">
        <v>824.83</v>
      </c>
      <c r="G210" s="192">
        <v>6768.34</v>
      </c>
      <c r="H210" s="192">
        <v>0</v>
      </c>
      <c r="I210" s="192">
        <v>0</v>
      </c>
      <c r="J210" s="192">
        <v>974.47</v>
      </c>
      <c r="K210" s="192">
        <v>706.31</v>
      </c>
      <c r="L210" s="192">
        <v>518.19000000000005</v>
      </c>
      <c r="M210" s="192">
        <v>0</v>
      </c>
      <c r="N210" s="192">
        <f t="shared" si="3"/>
        <v>16013.35</v>
      </c>
    </row>
    <row r="211" spans="1:14" x14ac:dyDescent="0.45">
      <c r="A211" s="193" t="s">
        <v>529</v>
      </c>
      <c r="B211" s="192">
        <v>0</v>
      </c>
      <c r="C211" s="192">
        <v>0</v>
      </c>
      <c r="D211" s="192">
        <v>8.94</v>
      </c>
      <c r="E211" s="192">
        <v>0</v>
      </c>
      <c r="F211" s="192">
        <v>0</v>
      </c>
      <c r="G211" s="192">
        <v>0</v>
      </c>
      <c r="H211" s="192">
        <v>0</v>
      </c>
      <c r="I211" s="192">
        <v>0</v>
      </c>
      <c r="J211" s="192">
        <v>0</v>
      </c>
      <c r="K211" s="192">
        <v>890</v>
      </c>
      <c r="L211" s="192">
        <v>0</v>
      </c>
      <c r="M211" s="192">
        <v>0</v>
      </c>
      <c r="N211" s="192">
        <f t="shared" si="3"/>
        <v>898.94</v>
      </c>
    </row>
    <row r="212" spans="1:14" x14ac:dyDescent="0.45">
      <c r="A212" s="193" t="s">
        <v>250</v>
      </c>
      <c r="B212" s="192">
        <v>161.09</v>
      </c>
      <c r="C212" s="192">
        <v>585.39</v>
      </c>
      <c r="D212" s="192">
        <v>115.96</v>
      </c>
      <c r="E212" s="192">
        <v>0</v>
      </c>
      <c r="F212" s="192">
        <v>0</v>
      </c>
      <c r="G212" s="192">
        <v>0</v>
      </c>
      <c r="H212" s="192">
        <v>0</v>
      </c>
      <c r="I212" s="192">
        <v>0</v>
      </c>
      <c r="J212" s="192">
        <v>0</v>
      </c>
      <c r="K212" s="192">
        <v>1646.33</v>
      </c>
      <c r="L212" s="192">
        <v>30.42</v>
      </c>
      <c r="M212" s="192">
        <v>0</v>
      </c>
      <c r="N212" s="192">
        <f t="shared" si="3"/>
        <v>2539.19</v>
      </c>
    </row>
    <row r="213" spans="1:14" x14ac:dyDescent="0.45">
      <c r="A213" s="193" t="s">
        <v>530</v>
      </c>
      <c r="B213" s="192">
        <v>79.25</v>
      </c>
      <c r="C213" s="192">
        <v>0</v>
      </c>
      <c r="D213" s="192">
        <v>386</v>
      </c>
      <c r="E213" s="192">
        <v>1004.9</v>
      </c>
      <c r="F213" s="192">
        <v>1304.23</v>
      </c>
      <c r="G213" s="192">
        <v>386</v>
      </c>
      <c r="H213" s="192">
        <v>0</v>
      </c>
      <c r="I213" s="192">
        <v>0</v>
      </c>
      <c r="J213" s="192">
        <v>386</v>
      </c>
      <c r="K213" s="192">
        <v>893.11</v>
      </c>
      <c r="L213" s="192">
        <v>736</v>
      </c>
      <c r="M213" s="192">
        <v>0</v>
      </c>
      <c r="N213" s="192">
        <f t="shared" si="3"/>
        <v>5175.49</v>
      </c>
    </row>
    <row r="214" spans="1:14" x14ac:dyDescent="0.45">
      <c r="A214" s="193" t="s">
        <v>531</v>
      </c>
      <c r="B214" s="192">
        <v>295</v>
      </c>
      <c r="C214" s="192">
        <v>162</v>
      </c>
      <c r="D214" s="192">
        <v>738.5</v>
      </c>
      <c r="E214" s="192">
        <v>350</v>
      </c>
      <c r="F214" s="192">
        <v>113.18</v>
      </c>
      <c r="G214" s="192">
        <v>10</v>
      </c>
      <c r="H214" s="192">
        <v>0</v>
      </c>
      <c r="I214" s="192">
        <v>0</v>
      </c>
      <c r="J214" s="192">
        <v>0</v>
      </c>
      <c r="K214" s="192">
        <v>2022</v>
      </c>
      <c r="L214" s="192">
        <v>20144.990000000002</v>
      </c>
      <c r="M214" s="192">
        <v>0</v>
      </c>
      <c r="N214" s="192">
        <f t="shared" si="3"/>
        <v>23835.670000000002</v>
      </c>
    </row>
    <row r="215" spans="1:14" x14ac:dyDescent="0.45">
      <c r="A215" s="193" t="s">
        <v>532</v>
      </c>
      <c r="B215" s="192">
        <v>1276.51</v>
      </c>
      <c r="C215" s="192">
        <v>0</v>
      </c>
      <c r="D215" s="192">
        <v>0</v>
      </c>
      <c r="E215" s="192">
        <v>0</v>
      </c>
      <c r="F215" s="192">
        <v>1205.08</v>
      </c>
      <c r="G215" s="192">
        <v>158</v>
      </c>
      <c r="H215" s="192">
        <v>0</v>
      </c>
      <c r="I215" s="192">
        <v>0</v>
      </c>
      <c r="J215" s="192">
        <v>0</v>
      </c>
      <c r="K215" s="192">
        <v>1201.51</v>
      </c>
      <c r="L215" s="192">
        <v>0</v>
      </c>
      <c r="M215" s="192">
        <v>0</v>
      </c>
      <c r="N215" s="192">
        <f t="shared" si="3"/>
        <v>3841.1000000000004</v>
      </c>
    </row>
    <row r="216" spans="1:14" x14ac:dyDescent="0.45">
      <c r="A216" s="193" t="s">
        <v>533</v>
      </c>
      <c r="B216" s="192">
        <v>0</v>
      </c>
      <c r="C216" s="192">
        <v>0</v>
      </c>
      <c r="D216" s="192">
        <v>19.22</v>
      </c>
      <c r="E216" s="192">
        <v>0</v>
      </c>
      <c r="F216" s="192">
        <v>0</v>
      </c>
      <c r="G216" s="192">
        <v>0</v>
      </c>
      <c r="H216" s="192">
        <v>0</v>
      </c>
      <c r="I216" s="192">
        <v>0</v>
      </c>
      <c r="J216" s="192">
        <v>0</v>
      </c>
      <c r="K216" s="192">
        <v>0</v>
      </c>
      <c r="L216" s="192">
        <v>10234</v>
      </c>
      <c r="M216" s="192">
        <v>0</v>
      </c>
      <c r="N216" s="192">
        <f t="shared" si="3"/>
        <v>10253.219999999999</v>
      </c>
    </row>
    <row r="217" spans="1:14" x14ac:dyDescent="0.45">
      <c r="A217" s="193" t="s">
        <v>534</v>
      </c>
      <c r="B217" s="192">
        <v>109.55</v>
      </c>
      <c r="C217" s="192">
        <v>0</v>
      </c>
      <c r="D217" s="192">
        <v>0</v>
      </c>
      <c r="E217" s="192">
        <v>0</v>
      </c>
      <c r="F217" s="192">
        <v>0</v>
      </c>
      <c r="G217" s="192">
        <v>0</v>
      </c>
      <c r="H217" s="192">
        <v>0</v>
      </c>
      <c r="I217" s="192">
        <v>0</v>
      </c>
      <c r="J217" s="192">
        <v>0</v>
      </c>
      <c r="K217" s="192">
        <v>2319</v>
      </c>
      <c r="L217" s="192">
        <v>0</v>
      </c>
      <c r="M217" s="192">
        <v>0</v>
      </c>
      <c r="N217" s="192">
        <f t="shared" si="3"/>
        <v>2428.5500000000002</v>
      </c>
    </row>
    <row r="218" spans="1:14" x14ac:dyDescent="0.45">
      <c r="A218" s="193" t="s">
        <v>535</v>
      </c>
      <c r="B218" s="192">
        <v>0</v>
      </c>
      <c r="C218" s="192">
        <v>0</v>
      </c>
      <c r="D218" s="192">
        <v>0</v>
      </c>
      <c r="E218" s="192">
        <v>0</v>
      </c>
      <c r="F218" s="192">
        <v>0</v>
      </c>
      <c r="G218" s="192">
        <v>0</v>
      </c>
      <c r="H218" s="192">
        <v>0</v>
      </c>
      <c r="I218" s="192">
        <v>0</v>
      </c>
      <c r="J218" s="192">
        <v>0</v>
      </c>
      <c r="K218" s="192">
        <v>0</v>
      </c>
      <c r="L218" s="192">
        <v>200</v>
      </c>
      <c r="M218" s="192">
        <v>0</v>
      </c>
      <c r="N218" s="192">
        <f t="shared" si="3"/>
        <v>200</v>
      </c>
    </row>
    <row r="219" spans="1:14" x14ac:dyDescent="0.45">
      <c r="A219" s="193" t="s">
        <v>251</v>
      </c>
      <c r="B219" s="192">
        <v>156.80000000000001</v>
      </c>
      <c r="C219" s="192">
        <v>0</v>
      </c>
      <c r="D219" s="192">
        <v>0</v>
      </c>
      <c r="E219" s="192">
        <v>0</v>
      </c>
      <c r="F219" s="192">
        <v>0</v>
      </c>
      <c r="G219" s="192">
        <v>0</v>
      </c>
      <c r="H219" s="192">
        <v>0</v>
      </c>
      <c r="I219" s="192">
        <v>0</v>
      </c>
      <c r="J219" s="192">
        <v>0</v>
      </c>
      <c r="K219" s="192">
        <v>1000</v>
      </c>
      <c r="L219" s="192">
        <v>0</v>
      </c>
      <c r="M219" s="192">
        <v>0</v>
      </c>
      <c r="N219" s="192">
        <f t="shared" si="3"/>
        <v>1156.8</v>
      </c>
    </row>
    <row r="220" spans="1:14" x14ac:dyDescent="0.45">
      <c r="A220" s="193" t="s">
        <v>536</v>
      </c>
      <c r="B220" s="192">
        <v>301</v>
      </c>
      <c r="C220" s="192">
        <v>301</v>
      </c>
      <c r="D220" s="192">
        <v>295</v>
      </c>
      <c r="E220" s="192">
        <v>295</v>
      </c>
      <c r="F220" s="192">
        <v>295</v>
      </c>
      <c r="G220" s="192">
        <v>175</v>
      </c>
      <c r="H220" s="192">
        <v>0</v>
      </c>
      <c r="I220" s="192">
        <v>0</v>
      </c>
      <c r="J220" s="192">
        <v>0</v>
      </c>
      <c r="K220" s="192">
        <v>295</v>
      </c>
      <c r="L220" s="192">
        <v>1279</v>
      </c>
      <c r="M220" s="192">
        <v>0</v>
      </c>
      <c r="N220" s="192">
        <f t="shared" si="3"/>
        <v>3236</v>
      </c>
    </row>
    <row r="221" spans="1:14" x14ac:dyDescent="0.45">
      <c r="A221" s="193" t="s">
        <v>537</v>
      </c>
      <c r="B221" s="192">
        <v>60.08</v>
      </c>
      <c r="C221" s="192">
        <v>0</v>
      </c>
      <c r="D221" s="192">
        <v>33.479999999999997</v>
      </c>
      <c r="E221" s="192">
        <v>0</v>
      </c>
      <c r="F221" s="192">
        <v>0</v>
      </c>
      <c r="G221" s="192">
        <v>0</v>
      </c>
      <c r="H221" s="192">
        <v>0</v>
      </c>
      <c r="I221" s="192">
        <v>0</v>
      </c>
      <c r="J221" s="192">
        <v>0</v>
      </c>
      <c r="K221" s="192">
        <v>0</v>
      </c>
      <c r="L221" s="192">
        <v>11179</v>
      </c>
      <c r="M221" s="192">
        <v>0</v>
      </c>
      <c r="N221" s="192">
        <f t="shared" si="3"/>
        <v>11272.56</v>
      </c>
    </row>
    <row r="222" spans="1:14" x14ac:dyDescent="0.45">
      <c r="A222" s="193" t="s">
        <v>538</v>
      </c>
      <c r="B222" s="192">
        <v>1057</v>
      </c>
      <c r="C222" s="192">
        <v>1679.97</v>
      </c>
      <c r="D222" s="192">
        <v>228.38</v>
      </c>
      <c r="E222" s="192">
        <v>1144</v>
      </c>
      <c r="F222" s="192">
        <v>92.31</v>
      </c>
      <c r="G222" s="192">
        <v>194.28</v>
      </c>
      <c r="H222" s="192">
        <v>0</v>
      </c>
      <c r="I222" s="192">
        <v>0</v>
      </c>
      <c r="J222" s="192">
        <v>719</v>
      </c>
      <c r="K222" s="192">
        <v>0</v>
      </c>
      <c r="L222" s="192">
        <v>11072</v>
      </c>
      <c r="M222" s="192">
        <v>0</v>
      </c>
      <c r="N222" s="192">
        <f t="shared" si="3"/>
        <v>16186.94</v>
      </c>
    </row>
    <row r="223" spans="1:14" x14ac:dyDescent="0.45">
      <c r="A223" s="193" t="s">
        <v>539</v>
      </c>
      <c r="B223" s="192">
        <v>245.25</v>
      </c>
      <c r="C223" s="192">
        <v>15.14</v>
      </c>
      <c r="D223" s="192">
        <v>0</v>
      </c>
      <c r="E223" s="192">
        <v>8.94</v>
      </c>
      <c r="F223" s="192">
        <v>47.53</v>
      </c>
      <c r="G223" s="192">
        <v>58.93</v>
      </c>
      <c r="H223" s="192">
        <v>0</v>
      </c>
      <c r="I223" s="192">
        <v>0</v>
      </c>
      <c r="J223" s="192">
        <v>0</v>
      </c>
      <c r="K223" s="192">
        <v>26</v>
      </c>
      <c r="L223" s="192">
        <v>8.94</v>
      </c>
      <c r="M223" s="192">
        <v>0</v>
      </c>
      <c r="N223" s="192">
        <f t="shared" si="3"/>
        <v>410.73</v>
      </c>
    </row>
    <row r="224" spans="1:14" x14ac:dyDescent="0.45">
      <c r="A224" s="193" t="s">
        <v>540</v>
      </c>
      <c r="B224" s="192">
        <v>0</v>
      </c>
      <c r="C224" s="192">
        <v>0</v>
      </c>
      <c r="D224" s="192">
        <v>500</v>
      </c>
      <c r="E224" s="192">
        <v>0</v>
      </c>
      <c r="F224" s="192">
        <v>29.5</v>
      </c>
      <c r="G224" s="192">
        <v>0</v>
      </c>
      <c r="H224" s="192">
        <v>0</v>
      </c>
      <c r="I224" s="192">
        <v>0</v>
      </c>
      <c r="J224" s="192">
        <v>0</v>
      </c>
      <c r="K224" s="192">
        <v>0</v>
      </c>
      <c r="L224" s="192">
        <v>0</v>
      </c>
      <c r="M224" s="192">
        <v>0</v>
      </c>
      <c r="N224" s="192">
        <f t="shared" si="3"/>
        <v>529.5</v>
      </c>
    </row>
    <row r="225" spans="1:14" x14ac:dyDescent="0.45">
      <c r="A225" s="193" t="s">
        <v>541</v>
      </c>
      <c r="B225" s="192">
        <v>0</v>
      </c>
      <c r="C225" s="192">
        <v>0</v>
      </c>
      <c r="D225" s="192">
        <v>0</v>
      </c>
      <c r="E225" s="192">
        <v>0</v>
      </c>
      <c r="F225" s="192">
        <v>0</v>
      </c>
      <c r="G225" s="192">
        <v>0</v>
      </c>
      <c r="H225" s="192">
        <v>0</v>
      </c>
      <c r="I225" s="192">
        <v>0</v>
      </c>
      <c r="J225" s="192">
        <v>250</v>
      </c>
      <c r="K225" s="192">
        <v>181.26</v>
      </c>
      <c r="L225" s="192">
        <v>0</v>
      </c>
      <c r="M225" s="192">
        <v>0</v>
      </c>
      <c r="N225" s="192">
        <f t="shared" si="3"/>
        <v>431.26</v>
      </c>
    </row>
    <row r="226" spans="1:14" x14ac:dyDescent="0.45">
      <c r="A226" s="193" t="s">
        <v>252</v>
      </c>
      <c r="B226" s="192">
        <v>367.3</v>
      </c>
      <c r="C226" s="192">
        <v>41.15</v>
      </c>
      <c r="D226" s="192">
        <v>41.15</v>
      </c>
      <c r="E226" s="192">
        <v>298.39999999999998</v>
      </c>
      <c r="F226" s="192">
        <v>356.65</v>
      </c>
      <c r="G226" s="192">
        <v>41.15</v>
      </c>
      <c r="H226" s="192">
        <v>0</v>
      </c>
      <c r="I226" s="192">
        <v>0</v>
      </c>
      <c r="J226" s="192">
        <v>41.15</v>
      </c>
      <c r="K226" s="192">
        <v>41.15</v>
      </c>
      <c r="L226" s="192">
        <v>16668.689999999999</v>
      </c>
      <c r="M226" s="192">
        <v>16708</v>
      </c>
      <c r="N226" s="192">
        <f t="shared" si="3"/>
        <v>34604.79</v>
      </c>
    </row>
    <row r="227" spans="1:14" x14ac:dyDescent="0.45">
      <c r="A227" s="193" t="s">
        <v>253</v>
      </c>
      <c r="B227" s="192">
        <v>182.06</v>
      </c>
      <c r="C227" s="192">
        <v>1163.57</v>
      </c>
      <c r="D227" s="192">
        <v>1500</v>
      </c>
      <c r="E227" s="192">
        <v>500</v>
      </c>
      <c r="F227" s="192">
        <v>1830.36</v>
      </c>
      <c r="G227" s="192">
        <v>1000</v>
      </c>
      <c r="H227" s="192">
        <v>0</v>
      </c>
      <c r="I227" s="192">
        <v>0</v>
      </c>
      <c r="J227" s="192">
        <v>1000</v>
      </c>
      <c r="K227" s="192">
        <v>931.26</v>
      </c>
      <c r="L227" s="192">
        <v>0</v>
      </c>
      <c r="M227" s="192">
        <v>0</v>
      </c>
      <c r="N227" s="192">
        <f t="shared" si="3"/>
        <v>8107.25</v>
      </c>
    </row>
    <row r="228" spans="1:14" x14ac:dyDescent="0.45">
      <c r="A228" s="193" t="s">
        <v>542</v>
      </c>
      <c r="B228" s="192">
        <v>0</v>
      </c>
      <c r="C228" s="192">
        <v>0</v>
      </c>
      <c r="D228" s="192">
        <v>0</v>
      </c>
      <c r="E228" s="192">
        <v>0</v>
      </c>
      <c r="F228" s="192">
        <v>0</v>
      </c>
      <c r="G228" s="192">
        <v>195</v>
      </c>
      <c r="H228" s="192">
        <v>0</v>
      </c>
      <c r="I228" s="192">
        <v>0</v>
      </c>
      <c r="J228" s="192">
        <v>0</v>
      </c>
      <c r="K228" s="192">
        <v>0</v>
      </c>
      <c r="L228" s="192">
        <v>0</v>
      </c>
      <c r="M228" s="192">
        <v>0</v>
      </c>
      <c r="N228" s="192">
        <f t="shared" si="3"/>
        <v>195</v>
      </c>
    </row>
    <row r="229" spans="1:14" x14ac:dyDescent="0.45">
      <c r="A229" s="193" t="s">
        <v>543</v>
      </c>
      <c r="B229" s="192">
        <v>0</v>
      </c>
      <c r="C229" s="192">
        <v>0</v>
      </c>
      <c r="D229" s="192">
        <v>0</v>
      </c>
      <c r="E229" s="192">
        <v>0</v>
      </c>
      <c r="F229" s="192">
        <v>0</v>
      </c>
      <c r="G229" s="192">
        <v>0</v>
      </c>
      <c r="H229" s="192">
        <v>0</v>
      </c>
      <c r="I229" s="192">
        <v>0</v>
      </c>
      <c r="J229" s="192">
        <v>345</v>
      </c>
      <c r="K229" s="192">
        <v>0</v>
      </c>
      <c r="L229" s="192">
        <v>0</v>
      </c>
      <c r="M229" s="192">
        <v>0</v>
      </c>
      <c r="N229" s="192">
        <f t="shared" si="3"/>
        <v>345</v>
      </c>
    </row>
    <row r="230" spans="1:14" x14ac:dyDescent="0.45">
      <c r="A230" s="193" t="s">
        <v>544</v>
      </c>
      <c r="B230" s="192">
        <v>0</v>
      </c>
      <c r="C230" s="192">
        <v>0</v>
      </c>
      <c r="D230" s="192">
        <v>195</v>
      </c>
      <c r="E230" s="192">
        <v>0</v>
      </c>
      <c r="F230" s="192">
        <v>0</v>
      </c>
      <c r="G230" s="192">
        <v>0</v>
      </c>
      <c r="H230" s="192">
        <v>0</v>
      </c>
      <c r="I230" s="192">
        <v>0</v>
      </c>
      <c r="J230" s="192">
        <v>0</v>
      </c>
      <c r="K230" s="192">
        <v>0</v>
      </c>
      <c r="L230" s="192">
        <v>0</v>
      </c>
      <c r="M230" s="192">
        <v>0</v>
      </c>
      <c r="N230" s="192">
        <f t="shared" si="3"/>
        <v>195</v>
      </c>
    </row>
    <row r="231" spans="1:14" x14ac:dyDescent="0.45">
      <c r="A231" s="193" t="s">
        <v>254</v>
      </c>
      <c r="B231" s="192">
        <v>0</v>
      </c>
      <c r="C231" s="192">
        <v>0</v>
      </c>
      <c r="D231" s="192">
        <v>225.34</v>
      </c>
      <c r="E231" s="192">
        <v>0</v>
      </c>
      <c r="F231" s="192">
        <v>0</v>
      </c>
      <c r="G231" s="192">
        <v>0</v>
      </c>
      <c r="H231" s="192">
        <v>0</v>
      </c>
      <c r="I231" s="192">
        <v>0</v>
      </c>
      <c r="J231" s="192">
        <v>0</v>
      </c>
      <c r="K231" s="192">
        <v>0</v>
      </c>
      <c r="L231" s="192">
        <v>0</v>
      </c>
      <c r="M231" s="192">
        <v>0</v>
      </c>
      <c r="N231" s="192">
        <f t="shared" si="3"/>
        <v>225.34</v>
      </c>
    </row>
    <row r="232" spans="1:14" x14ac:dyDescent="0.45">
      <c r="A232" s="193" t="s">
        <v>545</v>
      </c>
      <c r="B232" s="192">
        <v>0</v>
      </c>
      <c r="C232" s="192">
        <v>0</v>
      </c>
      <c r="D232" s="192">
        <v>60.64</v>
      </c>
      <c r="E232" s="192">
        <v>0</v>
      </c>
      <c r="F232" s="192">
        <v>0</v>
      </c>
      <c r="G232" s="192">
        <v>0</v>
      </c>
      <c r="H232" s="192">
        <v>0</v>
      </c>
      <c r="I232" s="192">
        <v>0</v>
      </c>
      <c r="J232" s="192">
        <v>0</v>
      </c>
      <c r="K232" s="192">
        <v>0</v>
      </c>
      <c r="L232" s="192">
        <v>0</v>
      </c>
      <c r="M232" s="192">
        <v>0</v>
      </c>
      <c r="N232" s="192">
        <f t="shared" si="3"/>
        <v>60.64</v>
      </c>
    </row>
    <row r="233" spans="1:14" x14ac:dyDescent="0.45">
      <c r="A233" s="193" t="s">
        <v>546</v>
      </c>
      <c r="B233" s="192">
        <v>0</v>
      </c>
      <c r="C233" s="192">
        <v>42.9</v>
      </c>
      <c r="D233" s="192">
        <v>0</v>
      </c>
      <c r="E233" s="192">
        <v>25</v>
      </c>
      <c r="F233" s="192">
        <v>0</v>
      </c>
      <c r="G233" s="192">
        <v>0</v>
      </c>
      <c r="H233" s="192">
        <v>0</v>
      </c>
      <c r="I233" s="192">
        <v>0</v>
      </c>
      <c r="J233" s="192">
        <v>0</v>
      </c>
      <c r="K233" s="192">
        <v>38.74</v>
      </c>
      <c r="L233" s="192">
        <v>0</v>
      </c>
      <c r="M233" s="192">
        <v>0</v>
      </c>
      <c r="N233" s="192">
        <f t="shared" si="3"/>
        <v>106.64000000000001</v>
      </c>
    </row>
    <row r="234" spans="1:14" x14ac:dyDescent="0.45">
      <c r="A234" s="193" t="s">
        <v>547</v>
      </c>
      <c r="B234" s="192">
        <v>21.34</v>
      </c>
      <c r="C234" s="192">
        <v>0</v>
      </c>
      <c r="D234" s="192">
        <v>0</v>
      </c>
      <c r="E234" s="192">
        <v>0</v>
      </c>
      <c r="F234" s="192">
        <v>0</v>
      </c>
      <c r="G234" s="192">
        <v>0</v>
      </c>
      <c r="H234" s="192">
        <v>0</v>
      </c>
      <c r="I234" s="192">
        <v>0</v>
      </c>
      <c r="J234" s="192">
        <v>0</v>
      </c>
      <c r="K234" s="192">
        <v>0</v>
      </c>
      <c r="L234" s="192">
        <v>0</v>
      </c>
      <c r="M234" s="192">
        <v>0</v>
      </c>
      <c r="N234" s="192">
        <f t="shared" si="3"/>
        <v>21.34</v>
      </c>
    </row>
    <row r="235" spans="1:14" x14ac:dyDescent="0.45">
      <c r="A235" s="193" t="s">
        <v>548</v>
      </c>
      <c r="B235" s="192">
        <v>0</v>
      </c>
      <c r="C235" s="192">
        <v>7.57</v>
      </c>
      <c r="D235" s="192">
        <v>0</v>
      </c>
      <c r="E235" s="192">
        <v>0</v>
      </c>
      <c r="F235" s="192">
        <v>0</v>
      </c>
      <c r="G235" s="192">
        <v>0</v>
      </c>
      <c r="H235" s="192">
        <v>0</v>
      </c>
      <c r="I235" s="192">
        <v>0</v>
      </c>
      <c r="J235" s="192">
        <v>0</v>
      </c>
      <c r="K235" s="192">
        <v>8.94</v>
      </c>
      <c r="L235" s="192">
        <v>0</v>
      </c>
      <c r="M235" s="192">
        <v>0</v>
      </c>
      <c r="N235" s="192">
        <f t="shared" si="3"/>
        <v>16.509999999999998</v>
      </c>
    </row>
    <row r="236" spans="1:14" x14ac:dyDescent="0.45">
      <c r="A236" s="193" t="s">
        <v>256</v>
      </c>
      <c r="B236" s="192">
        <v>0</v>
      </c>
      <c r="C236" s="192">
        <v>0</v>
      </c>
      <c r="D236" s="192">
        <v>312.25</v>
      </c>
      <c r="E236" s="192">
        <v>0</v>
      </c>
      <c r="F236" s="192">
        <v>0</v>
      </c>
      <c r="G236" s="192">
        <v>164</v>
      </c>
      <c r="H236" s="192">
        <v>0</v>
      </c>
      <c r="I236" s="192">
        <v>0</v>
      </c>
      <c r="J236" s="192">
        <v>0</v>
      </c>
      <c r="K236" s="192">
        <v>312.25</v>
      </c>
      <c r="L236" s="192">
        <v>0</v>
      </c>
      <c r="M236" s="192">
        <v>0</v>
      </c>
      <c r="N236" s="192">
        <f t="shared" si="3"/>
        <v>788.5</v>
      </c>
    </row>
    <row r="237" spans="1:14" x14ac:dyDescent="0.45">
      <c r="A237" s="193" t="s">
        <v>549</v>
      </c>
      <c r="B237" s="192">
        <v>0</v>
      </c>
      <c r="C237" s="192">
        <v>0</v>
      </c>
      <c r="D237" s="192">
        <v>0</v>
      </c>
      <c r="E237" s="192">
        <v>25</v>
      </c>
      <c r="F237" s="192">
        <v>0</v>
      </c>
      <c r="G237" s="192">
        <v>0</v>
      </c>
      <c r="H237" s="192">
        <v>0</v>
      </c>
      <c r="I237" s="192">
        <v>0</v>
      </c>
      <c r="J237" s="192">
        <v>0</v>
      </c>
      <c r="K237" s="192">
        <v>0</v>
      </c>
      <c r="L237" s="192">
        <v>0</v>
      </c>
      <c r="M237" s="192">
        <v>0</v>
      </c>
      <c r="N237" s="192">
        <f t="shared" si="3"/>
        <v>25</v>
      </c>
    </row>
    <row r="238" spans="1:14" x14ac:dyDescent="0.45">
      <c r="A238" s="193" t="s">
        <v>550</v>
      </c>
      <c r="B238" s="192">
        <v>0</v>
      </c>
      <c r="C238" s="192">
        <v>356.25</v>
      </c>
      <c r="D238" s="192">
        <v>0</v>
      </c>
      <c r="E238" s="192">
        <v>0</v>
      </c>
      <c r="F238" s="192">
        <v>0</v>
      </c>
      <c r="G238" s="192">
        <v>0</v>
      </c>
      <c r="H238" s="192">
        <v>0</v>
      </c>
      <c r="I238" s="192">
        <v>0</v>
      </c>
      <c r="J238" s="192">
        <v>0</v>
      </c>
      <c r="K238" s="192">
        <v>0</v>
      </c>
      <c r="L238" s="192">
        <v>0</v>
      </c>
      <c r="M238" s="192">
        <v>0</v>
      </c>
      <c r="N238" s="192">
        <f t="shared" si="3"/>
        <v>356.25</v>
      </c>
    </row>
    <row r="239" spans="1:14" x14ac:dyDescent="0.45">
      <c r="A239" s="193" t="s">
        <v>257</v>
      </c>
      <c r="B239" s="192">
        <v>0</v>
      </c>
      <c r="C239" s="192">
        <v>486.85</v>
      </c>
      <c r="D239" s="192">
        <v>0</v>
      </c>
      <c r="E239" s="192">
        <v>0</v>
      </c>
      <c r="F239" s="192">
        <v>0</v>
      </c>
      <c r="G239" s="192">
        <v>10.24</v>
      </c>
      <c r="H239" s="192">
        <v>0</v>
      </c>
      <c r="I239" s="192">
        <v>0</v>
      </c>
      <c r="J239" s="192">
        <v>0</v>
      </c>
      <c r="K239" s="192">
        <v>56.95</v>
      </c>
      <c r="L239" s="192">
        <v>0</v>
      </c>
      <c r="M239" s="192">
        <v>825.24</v>
      </c>
      <c r="N239" s="192">
        <f t="shared" si="3"/>
        <v>1379.2800000000002</v>
      </c>
    </row>
    <row r="240" spans="1:14" x14ac:dyDescent="0.45">
      <c r="A240" s="193" t="s">
        <v>258</v>
      </c>
      <c r="B240" s="192">
        <v>0</v>
      </c>
      <c r="C240" s="192">
        <v>16.579999999999998</v>
      </c>
      <c r="D240" s="192">
        <v>182.28</v>
      </c>
      <c r="E240" s="192">
        <v>188.76</v>
      </c>
      <c r="F240" s="192">
        <v>0</v>
      </c>
      <c r="G240" s="192">
        <v>0</v>
      </c>
      <c r="H240" s="192">
        <v>0</v>
      </c>
      <c r="I240" s="192">
        <v>0</v>
      </c>
      <c r="J240" s="192">
        <v>355.96</v>
      </c>
      <c r="K240" s="192">
        <v>24.33</v>
      </c>
      <c r="L240" s="192">
        <v>0</v>
      </c>
      <c r="M240" s="192">
        <v>29.23</v>
      </c>
      <c r="N240" s="192">
        <f t="shared" si="3"/>
        <v>797.14</v>
      </c>
    </row>
    <row r="241" spans="1:14" x14ac:dyDescent="0.45">
      <c r="A241" s="193" t="s">
        <v>551</v>
      </c>
      <c r="B241" s="192">
        <v>1207.3</v>
      </c>
      <c r="C241" s="192">
        <v>1678.34</v>
      </c>
      <c r="D241" s="192">
        <v>0</v>
      </c>
      <c r="E241" s="192">
        <v>183.18</v>
      </c>
      <c r="F241" s="192">
        <v>0</v>
      </c>
      <c r="G241" s="192">
        <v>577.5</v>
      </c>
      <c r="H241" s="192">
        <v>0</v>
      </c>
      <c r="I241" s="192">
        <v>0</v>
      </c>
      <c r="J241" s="192">
        <v>0</v>
      </c>
      <c r="K241" s="192">
        <v>1450.08</v>
      </c>
      <c r="L241" s="192">
        <v>0</v>
      </c>
      <c r="M241" s="192">
        <v>1618.95</v>
      </c>
      <c r="N241" s="192">
        <f t="shared" si="3"/>
        <v>6715.3499999999995</v>
      </c>
    </row>
    <row r="242" spans="1:14" x14ac:dyDescent="0.45">
      <c r="A242" s="193" t="s">
        <v>259</v>
      </c>
      <c r="B242" s="192">
        <v>0</v>
      </c>
      <c r="C242" s="192">
        <v>372.54</v>
      </c>
      <c r="D242" s="192">
        <v>46.37</v>
      </c>
      <c r="E242" s="192">
        <v>2080</v>
      </c>
      <c r="F242" s="192">
        <v>0</v>
      </c>
      <c r="G242" s="192">
        <v>179.77</v>
      </c>
      <c r="H242" s="192">
        <v>0</v>
      </c>
      <c r="I242" s="192">
        <v>0</v>
      </c>
      <c r="J242" s="192">
        <v>0</v>
      </c>
      <c r="K242" s="192">
        <v>70.819999999999993</v>
      </c>
      <c r="L242" s="192">
        <v>0</v>
      </c>
      <c r="M242" s="192">
        <v>13.89</v>
      </c>
      <c r="N242" s="192">
        <f t="shared" si="3"/>
        <v>2763.39</v>
      </c>
    </row>
    <row r="243" spans="1:14" x14ac:dyDescent="0.45">
      <c r="A243" s="193" t="s">
        <v>260</v>
      </c>
      <c r="B243" s="192">
        <v>0</v>
      </c>
      <c r="C243" s="192">
        <v>0</v>
      </c>
      <c r="D243" s="192">
        <v>345</v>
      </c>
      <c r="E243" s="192">
        <v>0</v>
      </c>
      <c r="F243" s="192">
        <v>0</v>
      </c>
      <c r="G243" s="192">
        <v>0</v>
      </c>
      <c r="H243" s="192">
        <v>0</v>
      </c>
      <c r="I243" s="192">
        <v>0</v>
      </c>
      <c r="J243" s="192">
        <v>0</v>
      </c>
      <c r="K243" s="192">
        <v>8.94</v>
      </c>
      <c r="L243" s="192">
        <v>0</v>
      </c>
      <c r="M243" s="192">
        <v>0</v>
      </c>
      <c r="N243" s="192">
        <f t="shared" si="3"/>
        <v>353.94</v>
      </c>
    </row>
    <row r="244" spans="1:14" x14ac:dyDescent="0.45">
      <c r="A244" s="193" t="s">
        <v>552</v>
      </c>
      <c r="B244" s="192">
        <v>0</v>
      </c>
      <c r="C244" s="192">
        <v>32</v>
      </c>
      <c r="D244" s="192">
        <v>0</v>
      </c>
      <c r="E244" s="192">
        <v>0</v>
      </c>
      <c r="F244" s="192">
        <v>0</v>
      </c>
      <c r="G244" s="192">
        <v>0</v>
      </c>
      <c r="H244" s="192">
        <v>0</v>
      </c>
      <c r="I244" s="192">
        <v>0</v>
      </c>
      <c r="J244" s="192">
        <v>0</v>
      </c>
      <c r="K244" s="192">
        <v>0</v>
      </c>
      <c r="L244" s="192">
        <v>0</v>
      </c>
      <c r="M244" s="192">
        <v>0</v>
      </c>
      <c r="N244" s="192">
        <f t="shared" si="3"/>
        <v>32</v>
      </c>
    </row>
    <row r="245" spans="1:14" x14ac:dyDescent="0.45">
      <c r="A245" s="193" t="s">
        <v>553</v>
      </c>
      <c r="B245" s="192">
        <v>0</v>
      </c>
      <c r="C245" s="192">
        <v>0</v>
      </c>
      <c r="D245" s="192">
        <v>0</v>
      </c>
      <c r="E245" s="192">
        <v>0</v>
      </c>
      <c r="F245" s="192">
        <v>0</v>
      </c>
      <c r="G245" s="192">
        <v>0</v>
      </c>
      <c r="H245" s="192">
        <v>0</v>
      </c>
      <c r="I245" s="192">
        <v>0</v>
      </c>
      <c r="J245" s="192">
        <v>0</v>
      </c>
      <c r="K245" s="192">
        <v>0</v>
      </c>
      <c r="L245" s="192">
        <v>0</v>
      </c>
      <c r="M245" s="192">
        <v>0</v>
      </c>
      <c r="N245" s="192">
        <f t="shared" si="3"/>
        <v>0</v>
      </c>
    </row>
    <row r="246" spans="1:14" x14ac:dyDescent="0.45">
      <c r="A246" s="193" t="s">
        <v>554</v>
      </c>
      <c r="B246" s="192">
        <v>0</v>
      </c>
      <c r="C246" s="192">
        <v>0</v>
      </c>
      <c r="D246" s="192">
        <v>0</v>
      </c>
      <c r="E246" s="192">
        <v>0</v>
      </c>
      <c r="F246" s="192">
        <v>0</v>
      </c>
      <c r="G246" s="192">
        <v>0</v>
      </c>
      <c r="H246" s="192">
        <v>0</v>
      </c>
      <c r="I246" s="192">
        <v>0</v>
      </c>
      <c r="J246" s="192">
        <v>30</v>
      </c>
      <c r="K246" s="192">
        <v>0</v>
      </c>
      <c r="L246" s="192">
        <v>0</v>
      </c>
      <c r="M246" s="192">
        <v>0</v>
      </c>
      <c r="N246" s="192">
        <f t="shared" si="3"/>
        <v>30</v>
      </c>
    </row>
    <row r="247" spans="1:14" x14ac:dyDescent="0.45">
      <c r="A247" s="193" t="s">
        <v>555</v>
      </c>
      <c r="B247" s="192">
        <v>0</v>
      </c>
      <c r="C247" s="192">
        <v>0</v>
      </c>
      <c r="D247" s="192">
        <v>0</v>
      </c>
      <c r="E247" s="192">
        <v>0</v>
      </c>
      <c r="F247" s="192">
        <v>0</v>
      </c>
      <c r="G247" s="192">
        <v>0</v>
      </c>
      <c r="H247" s="192">
        <v>0</v>
      </c>
      <c r="I247" s="192">
        <v>0</v>
      </c>
      <c r="J247" s="192">
        <v>0</v>
      </c>
      <c r="K247" s="192">
        <v>0</v>
      </c>
      <c r="L247" s="192">
        <v>0</v>
      </c>
      <c r="M247" s="192">
        <v>23.37</v>
      </c>
      <c r="N247" s="192">
        <f t="shared" si="3"/>
        <v>23.37</v>
      </c>
    </row>
    <row r="248" spans="1:14" x14ac:dyDescent="0.45">
      <c r="A248" s="193" t="s">
        <v>262</v>
      </c>
      <c r="B248" s="192">
        <v>0</v>
      </c>
      <c r="C248" s="192">
        <v>0</v>
      </c>
      <c r="D248" s="192">
        <v>0</v>
      </c>
      <c r="E248" s="192">
        <v>0</v>
      </c>
      <c r="F248" s="192">
        <v>0</v>
      </c>
      <c r="G248" s="192">
        <v>0</v>
      </c>
      <c r="H248" s="192">
        <v>0</v>
      </c>
      <c r="I248" s="192">
        <v>0</v>
      </c>
      <c r="J248" s="192">
        <v>0</v>
      </c>
      <c r="K248" s="192">
        <v>0</v>
      </c>
      <c r="L248" s="192">
        <v>0</v>
      </c>
      <c r="M248" s="192">
        <v>0</v>
      </c>
      <c r="N248" s="192">
        <f t="shared" si="3"/>
        <v>0</v>
      </c>
    </row>
    <row r="249" spans="1:14" x14ac:dyDescent="0.45">
      <c r="A249" s="193" t="s">
        <v>264</v>
      </c>
      <c r="B249" s="192">
        <v>19.989999999999998</v>
      </c>
      <c r="C249" s="192">
        <v>1963.99</v>
      </c>
      <c r="D249" s="192">
        <v>1056.99</v>
      </c>
      <c r="E249" s="192">
        <v>19.989999999999998</v>
      </c>
      <c r="F249" s="192">
        <v>0</v>
      </c>
      <c r="G249" s="192">
        <v>914.99</v>
      </c>
      <c r="H249" s="192">
        <v>0</v>
      </c>
      <c r="I249" s="192">
        <v>0</v>
      </c>
      <c r="J249" s="192">
        <v>748.21</v>
      </c>
      <c r="K249" s="192">
        <v>19.989999999999998</v>
      </c>
      <c r="L249" s="192">
        <v>0</v>
      </c>
      <c r="M249" s="192">
        <v>1119.99</v>
      </c>
      <c r="N249" s="192">
        <f t="shared" si="3"/>
        <v>5864.1399999999994</v>
      </c>
    </row>
    <row r="250" spans="1:14" x14ac:dyDescent="0.45">
      <c r="A250" s="193" t="s">
        <v>556</v>
      </c>
      <c r="B250" s="192">
        <v>0</v>
      </c>
      <c r="C250" s="192">
        <v>592.65</v>
      </c>
      <c r="D250" s="192">
        <v>0</v>
      </c>
      <c r="E250" s="192">
        <v>0</v>
      </c>
      <c r="F250" s="192">
        <v>0</v>
      </c>
      <c r="G250" s="192">
        <v>324.51</v>
      </c>
      <c r="H250" s="192">
        <v>0</v>
      </c>
      <c r="I250" s="192">
        <v>0</v>
      </c>
      <c r="J250" s="192">
        <v>0</v>
      </c>
      <c r="K250" s="192">
        <v>292.5</v>
      </c>
      <c r="L250" s="192">
        <v>0</v>
      </c>
      <c r="M250" s="192">
        <v>0</v>
      </c>
      <c r="N250" s="192">
        <f t="shared" si="3"/>
        <v>1209.6599999999999</v>
      </c>
    </row>
    <row r="251" spans="1:14" x14ac:dyDescent="0.45">
      <c r="A251" s="193" t="s">
        <v>557</v>
      </c>
      <c r="B251" s="192">
        <v>9.99</v>
      </c>
      <c r="C251" s="192">
        <v>75</v>
      </c>
      <c r="D251" s="192">
        <v>9.99</v>
      </c>
      <c r="E251" s="192">
        <v>0</v>
      </c>
      <c r="F251" s="192">
        <v>3038.15</v>
      </c>
      <c r="G251" s="192">
        <v>11845.99</v>
      </c>
      <c r="H251" s="192">
        <v>0</v>
      </c>
      <c r="I251" s="192">
        <v>0</v>
      </c>
      <c r="J251" s="192">
        <v>9.99</v>
      </c>
      <c r="K251" s="192">
        <v>9.99</v>
      </c>
      <c r="L251" s="192">
        <v>9.99</v>
      </c>
      <c r="M251" s="192">
        <v>21107.49</v>
      </c>
      <c r="N251" s="192">
        <f t="shared" si="3"/>
        <v>36116.58</v>
      </c>
    </row>
    <row r="252" spans="1:14" x14ac:dyDescent="0.45">
      <c r="A252" s="193" t="s">
        <v>558</v>
      </c>
      <c r="B252" s="192">
        <v>0</v>
      </c>
      <c r="C252" s="192">
        <v>0</v>
      </c>
      <c r="D252" s="192">
        <v>0</v>
      </c>
      <c r="E252" s="192">
        <v>0</v>
      </c>
      <c r="F252" s="192">
        <v>0</v>
      </c>
      <c r="G252" s="192">
        <v>0</v>
      </c>
      <c r="H252" s="192">
        <v>0</v>
      </c>
      <c r="I252" s="192">
        <v>0</v>
      </c>
      <c r="J252" s="192">
        <v>213</v>
      </c>
      <c r="K252" s="192">
        <v>22</v>
      </c>
      <c r="L252" s="192">
        <v>0</v>
      </c>
      <c r="M252" s="192">
        <v>0</v>
      </c>
      <c r="N252" s="192">
        <f t="shared" si="3"/>
        <v>235</v>
      </c>
    </row>
    <row r="253" spans="1:14" x14ac:dyDescent="0.45">
      <c r="A253" s="193" t="s">
        <v>559</v>
      </c>
      <c r="B253" s="192">
        <v>0</v>
      </c>
      <c r="C253" s="192">
        <v>0</v>
      </c>
      <c r="D253" s="192">
        <v>0</v>
      </c>
      <c r="E253" s="192">
        <v>0</v>
      </c>
      <c r="F253" s="192">
        <v>0</v>
      </c>
      <c r="G253" s="192">
        <v>0</v>
      </c>
      <c r="H253" s="192">
        <v>0</v>
      </c>
      <c r="I253" s="192">
        <v>0</v>
      </c>
      <c r="J253" s="192">
        <v>0</v>
      </c>
      <c r="K253" s="192">
        <v>0</v>
      </c>
      <c r="L253" s="192">
        <v>0</v>
      </c>
      <c r="M253" s="192">
        <v>25</v>
      </c>
      <c r="N253" s="192">
        <f t="shared" si="3"/>
        <v>25</v>
      </c>
    </row>
    <row r="254" spans="1:14" x14ac:dyDescent="0.45">
      <c r="A254" s="193" t="s">
        <v>560</v>
      </c>
      <c r="B254" s="192">
        <v>0</v>
      </c>
      <c r="C254" s="192">
        <v>1815.58</v>
      </c>
      <c r="D254" s="192">
        <v>2132.79</v>
      </c>
      <c r="E254" s="192">
        <v>0</v>
      </c>
      <c r="F254" s="192">
        <v>1078</v>
      </c>
      <c r="G254" s="192">
        <v>992</v>
      </c>
      <c r="H254" s="192">
        <v>0</v>
      </c>
      <c r="I254" s="192">
        <v>0</v>
      </c>
      <c r="J254" s="192">
        <v>0</v>
      </c>
      <c r="K254" s="192">
        <v>0</v>
      </c>
      <c r="L254" s="192">
        <v>1040</v>
      </c>
      <c r="M254" s="192">
        <v>2034.1</v>
      </c>
      <c r="N254" s="192">
        <f t="shared" si="3"/>
        <v>9092.4699999999993</v>
      </c>
    </row>
    <row r="255" spans="1:14" x14ac:dyDescent="0.45">
      <c r="A255" s="193" t="s">
        <v>561</v>
      </c>
      <c r="B255" s="192">
        <v>150</v>
      </c>
      <c r="C255" s="192">
        <v>0</v>
      </c>
      <c r="D255" s="192">
        <v>0</v>
      </c>
      <c r="E255" s="192">
        <v>0</v>
      </c>
      <c r="F255" s="192">
        <v>0</v>
      </c>
      <c r="G255" s="192">
        <v>0</v>
      </c>
      <c r="H255" s="192">
        <v>0</v>
      </c>
      <c r="I255" s="192">
        <v>0</v>
      </c>
      <c r="J255" s="192">
        <v>0</v>
      </c>
      <c r="K255" s="192">
        <v>0</v>
      </c>
      <c r="L255" s="192">
        <v>0</v>
      </c>
      <c r="M255" s="192">
        <v>0</v>
      </c>
      <c r="N255" s="192">
        <f t="shared" si="3"/>
        <v>150</v>
      </c>
    </row>
    <row r="256" spans="1:14" x14ac:dyDescent="0.45">
      <c r="A256" s="193" t="s">
        <v>562</v>
      </c>
      <c r="B256" s="192">
        <v>0</v>
      </c>
      <c r="C256" s="192">
        <v>0</v>
      </c>
      <c r="D256" s="192">
        <v>0</v>
      </c>
      <c r="E256" s="192">
        <v>0</v>
      </c>
      <c r="F256" s="192">
        <v>0</v>
      </c>
      <c r="G256" s="192">
        <v>0</v>
      </c>
      <c r="H256" s="192">
        <v>0</v>
      </c>
      <c r="I256" s="192">
        <v>0</v>
      </c>
      <c r="J256" s="192">
        <v>0</v>
      </c>
      <c r="K256" s="192">
        <v>0</v>
      </c>
      <c r="L256" s="192">
        <v>0</v>
      </c>
      <c r="M256" s="192">
        <v>0</v>
      </c>
      <c r="N256" s="192">
        <f t="shared" si="3"/>
        <v>0</v>
      </c>
    </row>
    <row r="257" spans="1:14" x14ac:dyDescent="0.45">
      <c r="A257" s="193" t="s">
        <v>563</v>
      </c>
      <c r="B257" s="192">
        <v>0</v>
      </c>
      <c r="C257" s="192">
        <v>347.54</v>
      </c>
      <c r="D257" s="192">
        <v>0</v>
      </c>
      <c r="E257" s="192">
        <v>0</v>
      </c>
      <c r="F257" s="192">
        <v>0</v>
      </c>
      <c r="G257" s="192">
        <v>0</v>
      </c>
      <c r="H257" s="192">
        <v>0</v>
      </c>
      <c r="I257" s="192">
        <v>0</v>
      </c>
      <c r="J257" s="192">
        <v>0</v>
      </c>
      <c r="K257" s="192">
        <v>0</v>
      </c>
      <c r="L257" s="192">
        <v>0</v>
      </c>
      <c r="M257" s="192">
        <v>0</v>
      </c>
      <c r="N257" s="192">
        <f t="shared" si="3"/>
        <v>347.54</v>
      </c>
    </row>
    <row r="258" spans="1:14" x14ac:dyDescent="0.45">
      <c r="A258" s="193" t="s">
        <v>564</v>
      </c>
      <c r="B258" s="192">
        <v>0</v>
      </c>
      <c r="C258" s="192">
        <v>43.96</v>
      </c>
      <c r="D258" s="192">
        <v>0</v>
      </c>
      <c r="E258" s="192">
        <v>0</v>
      </c>
      <c r="F258" s="192">
        <v>0</v>
      </c>
      <c r="G258" s="192">
        <v>0</v>
      </c>
      <c r="H258" s="192">
        <v>0</v>
      </c>
      <c r="I258" s="192">
        <v>0</v>
      </c>
      <c r="J258" s="192">
        <v>0</v>
      </c>
      <c r="K258" s="192">
        <v>0</v>
      </c>
      <c r="L258" s="192">
        <v>0</v>
      </c>
      <c r="M258" s="192">
        <v>0</v>
      </c>
      <c r="N258" s="192">
        <f t="shared" si="3"/>
        <v>43.96</v>
      </c>
    </row>
    <row r="259" spans="1:14" x14ac:dyDescent="0.45">
      <c r="A259" s="193" t="s">
        <v>565</v>
      </c>
      <c r="B259" s="192">
        <v>0</v>
      </c>
      <c r="C259" s="192">
        <v>139.36000000000001</v>
      </c>
      <c r="D259" s="192">
        <v>0</v>
      </c>
      <c r="E259" s="192">
        <v>374</v>
      </c>
      <c r="F259" s="192">
        <v>0</v>
      </c>
      <c r="G259" s="192">
        <v>0</v>
      </c>
      <c r="H259" s="192">
        <v>0</v>
      </c>
      <c r="I259" s="192">
        <v>0</v>
      </c>
      <c r="J259" s="192">
        <v>0</v>
      </c>
      <c r="K259" s="192">
        <v>0</v>
      </c>
      <c r="L259" s="192">
        <v>2260</v>
      </c>
      <c r="M259" s="192">
        <v>59</v>
      </c>
      <c r="N259" s="192">
        <f t="shared" ref="N259:N322" si="4">SUM(B259:M259)</f>
        <v>2832.36</v>
      </c>
    </row>
    <row r="260" spans="1:14" x14ac:dyDescent="0.45">
      <c r="A260" s="193" t="s">
        <v>266</v>
      </c>
      <c r="B260" s="192">
        <v>0</v>
      </c>
      <c r="C260" s="192">
        <v>0</v>
      </c>
      <c r="D260" s="192">
        <v>0</v>
      </c>
      <c r="E260" s="192">
        <v>0</v>
      </c>
      <c r="F260" s="192">
        <v>0</v>
      </c>
      <c r="G260" s="192">
        <v>0</v>
      </c>
      <c r="H260" s="192">
        <v>0</v>
      </c>
      <c r="I260" s="192">
        <v>0</v>
      </c>
      <c r="J260" s="192">
        <v>0</v>
      </c>
      <c r="K260" s="192">
        <v>0</v>
      </c>
      <c r="L260" s="192">
        <v>0</v>
      </c>
      <c r="M260" s="192">
        <v>2228.86</v>
      </c>
      <c r="N260" s="192">
        <f t="shared" si="4"/>
        <v>2228.86</v>
      </c>
    </row>
    <row r="261" spans="1:14" x14ac:dyDescent="0.45">
      <c r="A261" s="193" t="s">
        <v>566</v>
      </c>
      <c r="B261" s="192">
        <v>0</v>
      </c>
      <c r="C261" s="192">
        <v>397.58</v>
      </c>
      <c r="D261" s="192">
        <v>0</v>
      </c>
      <c r="E261" s="192">
        <v>33.58</v>
      </c>
      <c r="F261" s="192">
        <v>0</v>
      </c>
      <c r="G261" s="192">
        <v>444.76</v>
      </c>
      <c r="H261" s="192">
        <v>0</v>
      </c>
      <c r="I261" s="192">
        <v>0</v>
      </c>
      <c r="J261" s="192">
        <v>0</v>
      </c>
      <c r="K261" s="192">
        <v>406.55</v>
      </c>
      <c r="L261" s="192">
        <v>0</v>
      </c>
      <c r="M261" s="192">
        <v>370.56</v>
      </c>
      <c r="N261" s="192">
        <f t="shared" si="4"/>
        <v>1653.03</v>
      </c>
    </row>
    <row r="262" spans="1:14" x14ac:dyDescent="0.45">
      <c r="A262" s="193" t="s">
        <v>267</v>
      </c>
      <c r="B262" s="192">
        <v>108.99</v>
      </c>
      <c r="C262" s="192">
        <v>0</v>
      </c>
      <c r="D262" s="192">
        <v>0</v>
      </c>
      <c r="E262" s="192">
        <v>570</v>
      </c>
      <c r="F262" s="192">
        <v>0</v>
      </c>
      <c r="G262" s="192">
        <v>895</v>
      </c>
      <c r="H262" s="192">
        <v>0</v>
      </c>
      <c r="I262" s="192">
        <v>0</v>
      </c>
      <c r="J262" s="192">
        <v>0</v>
      </c>
      <c r="K262" s="192">
        <v>0</v>
      </c>
      <c r="L262" s="192">
        <v>14</v>
      </c>
      <c r="M262" s="192">
        <v>0</v>
      </c>
      <c r="N262" s="192">
        <f t="shared" si="4"/>
        <v>1587.99</v>
      </c>
    </row>
    <row r="263" spans="1:14" x14ac:dyDescent="0.45">
      <c r="A263" s="193" t="s">
        <v>567</v>
      </c>
      <c r="B263" s="192">
        <v>0</v>
      </c>
      <c r="C263" s="192">
        <v>0</v>
      </c>
      <c r="D263" s="192">
        <v>0</v>
      </c>
      <c r="E263" s="192">
        <v>0</v>
      </c>
      <c r="F263" s="192">
        <v>0</v>
      </c>
      <c r="G263" s="192">
        <v>1079</v>
      </c>
      <c r="H263" s="192">
        <v>0</v>
      </c>
      <c r="I263" s="192">
        <v>0</v>
      </c>
      <c r="J263" s="192">
        <v>394.14</v>
      </c>
      <c r="K263" s="192">
        <v>0</v>
      </c>
      <c r="L263" s="192">
        <v>0</v>
      </c>
      <c r="M263" s="192">
        <v>0</v>
      </c>
      <c r="N263" s="192">
        <f t="shared" si="4"/>
        <v>1473.1399999999999</v>
      </c>
    </row>
    <row r="264" spans="1:14" x14ac:dyDescent="0.45">
      <c r="A264" s="193" t="s">
        <v>568</v>
      </c>
      <c r="B264" s="192">
        <v>0</v>
      </c>
      <c r="C264" s="192">
        <v>0</v>
      </c>
      <c r="D264" s="192">
        <v>0</v>
      </c>
      <c r="E264" s="192">
        <v>12.98</v>
      </c>
      <c r="F264" s="192">
        <v>0</v>
      </c>
      <c r="G264" s="192">
        <v>0</v>
      </c>
      <c r="H264" s="192">
        <v>0</v>
      </c>
      <c r="I264" s="192">
        <v>0</v>
      </c>
      <c r="J264" s="192">
        <v>0</v>
      </c>
      <c r="K264" s="192">
        <v>0</v>
      </c>
      <c r="L264" s="192">
        <v>0</v>
      </c>
      <c r="M264" s="192">
        <v>0</v>
      </c>
      <c r="N264" s="192">
        <f t="shared" si="4"/>
        <v>12.98</v>
      </c>
    </row>
    <row r="265" spans="1:14" x14ac:dyDescent="0.45">
      <c r="A265" s="193" t="s">
        <v>268</v>
      </c>
      <c r="B265" s="192">
        <v>0</v>
      </c>
      <c r="C265" s="192">
        <v>0</v>
      </c>
      <c r="D265" s="192">
        <v>0</v>
      </c>
      <c r="E265" s="192">
        <v>0</v>
      </c>
      <c r="F265" s="192">
        <v>396</v>
      </c>
      <c r="G265" s="192">
        <v>0</v>
      </c>
      <c r="H265" s="192">
        <v>0</v>
      </c>
      <c r="I265" s="192">
        <v>0</v>
      </c>
      <c r="J265" s="192">
        <v>0</v>
      </c>
      <c r="K265" s="192">
        <v>0</v>
      </c>
      <c r="L265" s="192">
        <v>0</v>
      </c>
      <c r="M265" s="192">
        <v>0</v>
      </c>
      <c r="N265" s="192">
        <f t="shared" si="4"/>
        <v>396</v>
      </c>
    </row>
    <row r="266" spans="1:14" x14ac:dyDescent="0.45">
      <c r="A266" s="193" t="s">
        <v>569</v>
      </c>
      <c r="B266" s="192">
        <v>0</v>
      </c>
      <c r="C266" s="192">
        <v>1171.8699999999999</v>
      </c>
      <c r="D266" s="192">
        <v>0</v>
      </c>
      <c r="E266" s="192">
        <v>0</v>
      </c>
      <c r="F266" s="192">
        <v>0</v>
      </c>
      <c r="G266" s="192">
        <v>11.5</v>
      </c>
      <c r="H266" s="192">
        <v>0</v>
      </c>
      <c r="I266" s="192">
        <v>0</v>
      </c>
      <c r="J266" s="192">
        <v>0</v>
      </c>
      <c r="K266" s="192">
        <v>0</v>
      </c>
      <c r="L266" s="192">
        <v>0</v>
      </c>
      <c r="M266" s="192">
        <v>0</v>
      </c>
      <c r="N266" s="192">
        <f t="shared" si="4"/>
        <v>1183.3699999999999</v>
      </c>
    </row>
    <row r="267" spans="1:14" x14ac:dyDescent="0.45">
      <c r="A267" s="193" t="s">
        <v>570</v>
      </c>
      <c r="B267" s="192">
        <v>15.14</v>
      </c>
      <c r="C267" s="192">
        <v>588</v>
      </c>
      <c r="D267" s="192">
        <v>0</v>
      </c>
      <c r="E267" s="192">
        <v>0</v>
      </c>
      <c r="F267" s="192">
        <v>0</v>
      </c>
      <c r="G267" s="192">
        <v>0</v>
      </c>
      <c r="H267" s="192">
        <v>0</v>
      </c>
      <c r="I267" s="192">
        <v>0</v>
      </c>
      <c r="J267" s="192">
        <v>0</v>
      </c>
      <c r="K267" s="192">
        <v>0</v>
      </c>
      <c r="L267" s="192">
        <v>0</v>
      </c>
      <c r="M267" s="192">
        <v>0</v>
      </c>
      <c r="N267" s="192">
        <f t="shared" si="4"/>
        <v>603.14</v>
      </c>
    </row>
    <row r="268" spans="1:14" x14ac:dyDescent="0.45">
      <c r="A268" s="193" t="s">
        <v>571</v>
      </c>
      <c r="B268" s="192">
        <v>0</v>
      </c>
      <c r="C268" s="192">
        <v>881</v>
      </c>
      <c r="D268" s="192">
        <v>0</v>
      </c>
      <c r="E268" s="192">
        <v>308</v>
      </c>
      <c r="F268" s="192">
        <v>24</v>
      </c>
      <c r="G268" s="192">
        <v>0</v>
      </c>
      <c r="H268" s="192">
        <v>0</v>
      </c>
      <c r="I268" s="192">
        <v>0</v>
      </c>
      <c r="J268" s="192">
        <v>0</v>
      </c>
      <c r="K268" s="192">
        <v>0</v>
      </c>
      <c r="L268" s="192">
        <v>0</v>
      </c>
      <c r="M268" s="192">
        <v>0</v>
      </c>
      <c r="N268" s="192">
        <f t="shared" si="4"/>
        <v>1213</v>
      </c>
    </row>
    <row r="269" spans="1:14" x14ac:dyDescent="0.45">
      <c r="A269" s="193" t="s">
        <v>572</v>
      </c>
      <c r="B269" s="192">
        <v>0</v>
      </c>
      <c r="C269" s="192">
        <v>183.51</v>
      </c>
      <c r="D269" s="192">
        <v>0</v>
      </c>
      <c r="E269" s="192">
        <v>0</v>
      </c>
      <c r="F269" s="192">
        <v>0</v>
      </c>
      <c r="G269" s="192">
        <v>0</v>
      </c>
      <c r="H269" s="192">
        <v>0</v>
      </c>
      <c r="I269" s="192">
        <v>0</v>
      </c>
      <c r="J269" s="192">
        <v>0</v>
      </c>
      <c r="K269" s="192">
        <v>0</v>
      </c>
      <c r="L269" s="192">
        <v>0</v>
      </c>
      <c r="M269" s="192">
        <v>0</v>
      </c>
      <c r="N269" s="192">
        <f t="shared" si="4"/>
        <v>183.51</v>
      </c>
    </row>
    <row r="270" spans="1:14" x14ac:dyDescent="0.45">
      <c r="A270" s="193" t="s">
        <v>271</v>
      </c>
      <c r="B270" s="192">
        <v>104.95</v>
      </c>
      <c r="C270" s="192">
        <v>0</v>
      </c>
      <c r="D270" s="192">
        <v>190.9</v>
      </c>
      <c r="E270" s="192">
        <v>71.959999999999994</v>
      </c>
      <c r="F270" s="192">
        <v>77.959999999999994</v>
      </c>
      <c r="G270" s="192">
        <v>0</v>
      </c>
      <c r="H270" s="192">
        <v>0</v>
      </c>
      <c r="I270" s="192">
        <v>0</v>
      </c>
      <c r="J270" s="192">
        <v>109.94</v>
      </c>
      <c r="K270" s="192">
        <v>162.91</v>
      </c>
      <c r="L270" s="192">
        <v>0</v>
      </c>
      <c r="M270" s="192">
        <v>461.75</v>
      </c>
      <c r="N270" s="192">
        <f t="shared" si="4"/>
        <v>1180.3699999999999</v>
      </c>
    </row>
    <row r="271" spans="1:14" x14ac:dyDescent="0.45">
      <c r="A271" s="193" t="s">
        <v>573</v>
      </c>
      <c r="B271" s="192">
        <v>0</v>
      </c>
      <c r="C271" s="192">
        <v>0</v>
      </c>
      <c r="D271" s="192">
        <v>0</v>
      </c>
      <c r="E271" s="192">
        <v>0</v>
      </c>
      <c r="F271" s="192">
        <v>-0.16</v>
      </c>
      <c r="G271" s="192">
        <v>66</v>
      </c>
      <c r="H271" s="192">
        <v>0</v>
      </c>
      <c r="I271" s="192">
        <v>0</v>
      </c>
      <c r="J271" s="192">
        <v>0</v>
      </c>
      <c r="K271" s="192">
        <v>0</v>
      </c>
      <c r="L271" s="192">
        <v>0</v>
      </c>
      <c r="M271" s="192">
        <v>126.56</v>
      </c>
      <c r="N271" s="192">
        <f t="shared" si="4"/>
        <v>192.4</v>
      </c>
    </row>
    <row r="272" spans="1:14" x14ac:dyDescent="0.45">
      <c r="A272" s="193" t="s">
        <v>574</v>
      </c>
      <c r="B272" s="192">
        <v>21.34</v>
      </c>
      <c r="C272" s="192">
        <v>0</v>
      </c>
      <c r="D272" s="192">
        <v>0</v>
      </c>
      <c r="E272" s="192">
        <v>0</v>
      </c>
      <c r="F272" s="192">
        <v>0</v>
      </c>
      <c r="G272" s="192">
        <v>0</v>
      </c>
      <c r="H272" s="192">
        <v>0</v>
      </c>
      <c r="I272" s="192">
        <v>0</v>
      </c>
      <c r="J272" s="192">
        <v>0</v>
      </c>
      <c r="K272" s="192">
        <v>0</v>
      </c>
      <c r="L272" s="192">
        <v>0</v>
      </c>
      <c r="M272" s="192">
        <v>0</v>
      </c>
      <c r="N272" s="192">
        <f t="shared" si="4"/>
        <v>21.34</v>
      </c>
    </row>
    <row r="273" spans="1:14" x14ac:dyDescent="0.45">
      <c r="A273" s="193" t="s">
        <v>575</v>
      </c>
      <c r="B273" s="192">
        <v>0</v>
      </c>
      <c r="C273" s="192">
        <v>0</v>
      </c>
      <c r="D273" s="192">
        <v>0</v>
      </c>
      <c r="E273" s="192">
        <v>0</v>
      </c>
      <c r="F273" s="192">
        <v>48</v>
      </c>
      <c r="G273" s="192">
        <v>0</v>
      </c>
      <c r="H273" s="192">
        <v>0</v>
      </c>
      <c r="I273" s="192">
        <v>0</v>
      </c>
      <c r="J273" s="192">
        <v>0</v>
      </c>
      <c r="K273" s="192">
        <v>0</v>
      </c>
      <c r="L273" s="192">
        <v>0</v>
      </c>
      <c r="M273" s="192">
        <v>0</v>
      </c>
      <c r="N273" s="192">
        <f t="shared" si="4"/>
        <v>48</v>
      </c>
    </row>
    <row r="274" spans="1:14" x14ac:dyDescent="0.45">
      <c r="A274" s="193" t="s">
        <v>576</v>
      </c>
      <c r="B274" s="192">
        <v>0</v>
      </c>
      <c r="C274" s="192">
        <v>169</v>
      </c>
      <c r="D274" s="192">
        <v>0</v>
      </c>
      <c r="E274" s="192">
        <v>0</v>
      </c>
      <c r="F274" s="192">
        <v>0</v>
      </c>
      <c r="G274" s="192">
        <v>0</v>
      </c>
      <c r="H274" s="192">
        <v>0</v>
      </c>
      <c r="I274" s="192">
        <v>0</v>
      </c>
      <c r="J274" s="192">
        <v>0</v>
      </c>
      <c r="K274" s="192">
        <v>0</v>
      </c>
      <c r="L274" s="192">
        <v>0</v>
      </c>
      <c r="M274" s="192">
        <v>15000</v>
      </c>
      <c r="N274" s="192">
        <f t="shared" si="4"/>
        <v>15169</v>
      </c>
    </row>
    <row r="275" spans="1:14" x14ac:dyDescent="0.45">
      <c r="A275" s="193" t="s">
        <v>577</v>
      </c>
      <c r="B275" s="192">
        <v>0</v>
      </c>
      <c r="C275" s="192">
        <v>0</v>
      </c>
      <c r="D275" s="192">
        <v>330</v>
      </c>
      <c r="E275" s="192">
        <v>0</v>
      </c>
      <c r="F275" s="192">
        <v>0</v>
      </c>
      <c r="G275" s="192">
        <v>0</v>
      </c>
      <c r="H275" s="192">
        <v>0</v>
      </c>
      <c r="I275" s="192">
        <v>0</v>
      </c>
      <c r="J275" s="192">
        <v>0</v>
      </c>
      <c r="K275" s="192">
        <v>0</v>
      </c>
      <c r="L275" s="192">
        <v>0</v>
      </c>
      <c r="M275" s="192">
        <v>0</v>
      </c>
      <c r="N275" s="192">
        <f t="shared" si="4"/>
        <v>330</v>
      </c>
    </row>
    <row r="276" spans="1:14" x14ac:dyDescent="0.45">
      <c r="A276" s="193" t="s">
        <v>578</v>
      </c>
      <c r="B276" s="192">
        <v>0</v>
      </c>
      <c r="C276" s="192">
        <v>0</v>
      </c>
      <c r="D276" s="192">
        <v>0</v>
      </c>
      <c r="E276" s="192">
        <v>0</v>
      </c>
      <c r="F276" s="192">
        <v>0</v>
      </c>
      <c r="G276" s="192">
        <v>0</v>
      </c>
      <c r="H276" s="192">
        <v>0</v>
      </c>
      <c r="I276" s="192">
        <v>0</v>
      </c>
      <c r="J276" s="192">
        <v>0</v>
      </c>
      <c r="K276" s="192">
        <v>0</v>
      </c>
      <c r="L276" s="192">
        <v>66</v>
      </c>
      <c r="M276" s="192">
        <v>36</v>
      </c>
      <c r="N276" s="192">
        <f t="shared" si="4"/>
        <v>102</v>
      </c>
    </row>
    <row r="277" spans="1:14" x14ac:dyDescent="0.45">
      <c r="A277" s="193" t="s">
        <v>273</v>
      </c>
      <c r="B277" s="192">
        <v>0</v>
      </c>
      <c r="C277" s="192">
        <v>4154</v>
      </c>
      <c r="D277" s="192">
        <v>0</v>
      </c>
      <c r="E277" s="192">
        <v>0</v>
      </c>
      <c r="F277" s="192">
        <v>0</v>
      </c>
      <c r="G277" s="192">
        <v>0</v>
      </c>
      <c r="H277" s="192">
        <v>0</v>
      </c>
      <c r="I277" s="192">
        <v>0</v>
      </c>
      <c r="J277" s="192">
        <v>0</v>
      </c>
      <c r="K277" s="192">
        <v>0</v>
      </c>
      <c r="L277" s="192">
        <v>0</v>
      </c>
      <c r="M277" s="192">
        <v>0</v>
      </c>
      <c r="N277" s="192">
        <f t="shared" si="4"/>
        <v>4154</v>
      </c>
    </row>
    <row r="278" spans="1:14" x14ac:dyDescent="0.45">
      <c r="A278" s="193" t="s">
        <v>274</v>
      </c>
      <c r="B278" s="192">
        <v>0</v>
      </c>
      <c r="C278" s="192">
        <v>0</v>
      </c>
      <c r="D278" s="192">
        <v>0</v>
      </c>
      <c r="E278" s="192">
        <v>0</v>
      </c>
      <c r="F278" s="192">
        <v>0</v>
      </c>
      <c r="G278" s="192">
        <v>0</v>
      </c>
      <c r="H278" s="192">
        <v>0</v>
      </c>
      <c r="I278" s="192">
        <v>0</v>
      </c>
      <c r="J278" s="192">
        <v>96.93</v>
      </c>
      <c r="K278" s="192">
        <v>52.81</v>
      </c>
      <c r="L278" s="192">
        <v>0</v>
      </c>
      <c r="M278" s="192">
        <v>0</v>
      </c>
      <c r="N278" s="192">
        <f t="shared" si="4"/>
        <v>149.74</v>
      </c>
    </row>
    <row r="279" spans="1:14" x14ac:dyDescent="0.45">
      <c r="A279" s="193" t="s">
        <v>579</v>
      </c>
      <c r="B279" s="192">
        <v>45.02</v>
      </c>
      <c r="C279" s="192">
        <v>897.96</v>
      </c>
      <c r="D279" s="192">
        <v>0</v>
      </c>
      <c r="E279" s="192">
        <v>482.74</v>
      </c>
      <c r="F279" s="192">
        <v>292.81</v>
      </c>
      <c r="G279" s="192">
        <v>21.37</v>
      </c>
      <c r="H279" s="192">
        <v>0</v>
      </c>
      <c r="I279" s="192">
        <v>0</v>
      </c>
      <c r="J279" s="192">
        <v>76.56</v>
      </c>
      <c r="K279" s="192">
        <v>0</v>
      </c>
      <c r="L279" s="192">
        <v>255.36</v>
      </c>
      <c r="M279" s="192">
        <v>303.60000000000002</v>
      </c>
      <c r="N279" s="192">
        <f t="shared" si="4"/>
        <v>2375.4199999999996</v>
      </c>
    </row>
    <row r="280" spans="1:14" x14ac:dyDescent="0.45">
      <c r="A280" s="193" t="s">
        <v>580</v>
      </c>
      <c r="B280" s="192">
        <v>0</v>
      </c>
      <c r="C280" s="192">
        <v>0</v>
      </c>
      <c r="D280" s="192">
        <v>461</v>
      </c>
      <c r="E280" s="192">
        <v>0</v>
      </c>
      <c r="F280" s="192">
        <v>0</v>
      </c>
      <c r="G280" s="192">
        <v>330</v>
      </c>
      <c r="H280" s="192">
        <v>0</v>
      </c>
      <c r="I280" s="192">
        <v>0</v>
      </c>
      <c r="J280" s="192">
        <v>0</v>
      </c>
      <c r="K280" s="192">
        <v>0</v>
      </c>
      <c r="L280" s="192">
        <v>0</v>
      </c>
      <c r="M280" s="192">
        <v>0</v>
      </c>
      <c r="N280" s="192">
        <f t="shared" si="4"/>
        <v>791</v>
      </c>
    </row>
    <row r="281" spans="1:14" x14ac:dyDescent="0.45">
      <c r="A281" s="193" t="s">
        <v>581</v>
      </c>
      <c r="B281" s="192">
        <v>0</v>
      </c>
      <c r="C281" s="192">
        <v>0</v>
      </c>
      <c r="D281" s="192">
        <v>0</v>
      </c>
      <c r="E281" s="192">
        <v>0</v>
      </c>
      <c r="F281" s="192">
        <v>0</v>
      </c>
      <c r="G281" s="192">
        <v>0</v>
      </c>
      <c r="H281" s="192">
        <v>0</v>
      </c>
      <c r="I281" s="192">
        <v>0</v>
      </c>
      <c r="J281" s="192">
        <v>0</v>
      </c>
      <c r="K281" s="192">
        <v>0</v>
      </c>
      <c r="L281" s="192">
        <v>0</v>
      </c>
      <c r="M281" s="192">
        <v>199</v>
      </c>
      <c r="N281" s="192">
        <f t="shared" si="4"/>
        <v>199</v>
      </c>
    </row>
    <row r="282" spans="1:14" x14ac:dyDescent="0.45">
      <c r="A282" s="193" t="s">
        <v>582</v>
      </c>
      <c r="B282" s="192">
        <v>1164.22</v>
      </c>
      <c r="C282" s="192">
        <v>237.74</v>
      </c>
      <c r="D282" s="192">
        <v>1837.92</v>
      </c>
      <c r="E282" s="192">
        <v>79.989999999999995</v>
      </c>
      <c r="F282" s="192">
        <v>0</v>
      </c>
      <c r="G282" s="192">
        <v>1785.92</v>
      </c>
      <c r="H282" s="192">
        <v>0</v>
      </c>
      <c r="I282" s="192">
        <v>0</v>
      </c>
      <c r="J282" s="192">
        <v>849.58</v>
      </c>
      <c r="K282" s="192">
        <v>0</v>
      </c>
      <c r="L282" s="192">
        <v>902.73</v>
      </c>
      <c r="M282" s="192">
        <v>0</v>
      </c>
      <c r="N282" s="192">
        <f t="shared" si="4"/>
        <v>6858.1</v>
      </c>
    </row>
    <row r="283" spans="1:14" x14ac:dyDescent="0.45">
      <c r="A283" s="193" t="s">
        <v>583</v>
      </c>
      <c r="B283" s="192">
        <v>0</v>
      </c>
      <c r="C283" s="192">
        <v>0</v>
      </c>
      <c r="D283" s="192">
        <v>0</v>
      </c>
      <c r="E283" s="192">
        <v>170.3</v>
      </c>
      <c r="F283" s="192">
        <v>0</v>
      </c>
      <c r="G283" s="192">
        <v>207.38</v>
      </c>
      <c r="H283" s="192">
        <v>0</v>
      </c>
      <c r="I283" s="192">
        <v>0</v>
      </c>
      <c r="J283" s="192">
        <v>0</v>
      </c>
      <c r="K283" s="192">
        <v>0</v>
      </c>
      <c r="L283" s="192">
        <v>0</v>
      </c>
      <c r="M283" s="192">
        <v>0</v>
      </c>
      <c r="N283" s="192">
        <f t="shared" si="4"/>
        <v>377.68</v>
      </c>
    </row>
    <row r="284" spans="1:14" x14ac:dyDescent="0.45">
      <c r="A284" s="193" t="s">
        <v>584</v>
      </c>
      <c r="B284" s="192">
        <v>0</v>
      </c>
      <c r="C284" s="192">
        <v>1000</v>
      </c>
      <c r="D284" s="192">
        <v>2008</v>
      </c>
      <c r="E284" s="192">
        <v>0</v>
      </c>
      <c r="F284" s="192">
        <v>0</v>
      </c>
      <c r="G284" s="192">
        <v>0</v>
      </c>
      <c r="H284" s="192">
        <v>0</v>
      </c>
      <c r="I284" s="192">
        <v>0</v>
      </c>
      <c r="J284" s="192">
        <v>3196.97</v>
      </c>
      <c r="K284" s="192">
        <v>30.95</v>
      </c>
      <c r="L284" s="192">
        <v>0</v>
      </c>
      <c r="M284" s="192">
        <v>0</v>
      </c>
      <c r="N284" s="192">
        <f t="shared" si="4"/>
        <v>6235.9199999999992</v>
      </c>
    </row>
    <row r="285" spans="1:14" x14ac:dyDescent="0.45">
      <c r="A285" s="193" t="s">
        <v>585</v>
      </c>
      <c r="B285" s="192">
        <v>103</v>
      </c>
      <c r="C285" s="192">
        <v>103</v>
      </c>
      <c r="D285" s="192">
        <v>1026.23</v>
      </c>
      <c r="E285" s="192">
        <v>103</v>
      </c>
      <c r="F285" s="192">
        <v>103</v>
      </c>
      <c r="G285" s="192">
        <v>103</v>
      </c>
      <c r="H285" s="192">
        <v>0</v>
      </c>
      <c r="I285" s="192">
        <v>0</v>
      </c>
      <c r="J285" s="192">
        <v>103</v>
      </c>
      <c r="K285" s="192">
        <v>103</v>
      </c>
      <c r="L285" s="192">
        <v>103</v>
      </c>
      <c r="M285" s="192">
        <v>0</v>
      </c>
      <c r="N285" s="192">
        <f t="shared" si="4"/>
        <v>1850.23</v>
      </c>
    </row>
    <row r="286" spans="1:14" x14ac:dyDescent="0.45">
      <c r="A286" s="193" t="s">
        <v>586</v>
      </c>
      <c r="B286" s="192">
        <v>0</v>
      </c>
      <c r="C286" s="192">
        <v>0</v>
      </c>
      <c r="D286" s="192">
        <v>0</v>
      </c>
      <c r="E286" s="192">
        <v>0</v>
      </c>
      <c r="F286" s="192">
        <v>0</v>
      </c>
      <c r="G286" s="192">
        <v>0</v>
      </c>
      <c r="H286" s="192">
        <v>0</v>
      </c>
      <c r="I286" s="192">
        <v>0</v>
      </c>
      <c r="J286" s="192">
        <v>0</v>
      </c>
      <c r="K286" s="192">
        <v>0</v>
      </c>
      <c r="L286" s="192">
        <v>0</v>
      </c>
      <c r="M286" s="192">
        <v>15.14</v>
      </c>
      <c r="N286" s="192">
        <f t="shared" si="4"/>
        <v>15.14</v>
      </c>
    </row>
    <row r="287" spans="1:14" x14ac:dyDescent="0.45">
      <c r="A287" s="193" t="s">
        <v>276</v>
      </c>
      <c r="B287" s="192">
        <v>814.94</v>
      </c>
      <c r="C287" s="192">
        <v>1284.49</v>
      </c>
      <c r="D287" s="192">
        <v>1055.94</v>
      </c>
      <c r="E287" s="192">
        <v>1081.98</v>
      </c>
      <c r="F287" s="192">
        <v>1621.95</v>
      </c>
      <c r="G287" s="192">
        <v>-189.17</v>
      </c>
      <c r="H287" s="192">
        <v>0</v>
      </c>
      <c r="I287" s="192">
        <v>0</v>
      </c>
      <c r="J287" s="192">
        <v>260.8</v>
      </c>
      <c r="K287" s="192">
        <v>199.51</v>
      </c>
      <c r="L287" s="192">
        <v>2492.9299999999998</v>
      </c>
      <c r="M287" s="192">
        <v>26.95</v>
      </c>
      <c r="N287" s="192">
        <f t="shared" si="4"/>
        <v>8650.3200000000015</v>
      </c>
    </row>
    <row r="288" spans="1:14" x14ac:dyDescent="0.45">
      <c r="A288" s="193" t="s">
        <v>277</v>
      </c>
      <c r="B288" s="192">
        <v>0</v>
      </c>
      <c r="C288" s="192">
        <v>0</v>
      </c>
      <c r="D288" s="192">
        <v>0</v>
      </c>
      <c r="E288" s="192">
        <v>0</v>
      </c>
      <c r="F288" s="192">
        <v>1668.18</v>
      </c>
      <c r="G288" s="192">
        <v>12531.74</v>
      </c>
      <c r="H288" s="192">
        <v>17389.09</v>
      </c>
      <c r="I288" s="192">
        <v>3868.99</v>
      </c>
      <c r="J288" s="192">
        <v>0</v>
      </c>
      <c r="K288" s="192">
        <v>0</v>
      </c>
      <c r="L288" s="192">
        <v>23394</v>
      </c>
      <c r="M288" s="192">
        <v>0</v>
      </c>
      <c r="N288" s="192">
        <f t="shared" si="4"/>
        <v>58852</v>
      </c>
    </row>
    <row r="289" spans="1:14" x14ac:dyDescent="0.45">
      <c r="A289" s="193" t="s">
        <v>587</v>
      </c>
      <c r="B289" s="192">
        <v>178.96</v>
      </c>
      <c r="C289" s="192">
        <v>0</v>
      </c>
      <c r="D289" s="192">
        <v>0</v>
      </c>
      <c r="E289" s="192">
        <v>0</v>
      </c>
      <c r="F289" s="192">
        <v>0</v>
      </c>
      <c r="G289" s="192">
        <v>59.36</v>
      </c>
      <c r="H289" s="192">
        <v>0</v>
      </c>
      <c r="I289" s="192">
        <v>0</v>
      </c>
      <c r="J289" s="192">
        <v>3984</v>
      </c>
      <c r="K289" s="192">
        <v>0</v>
      </c>
      <c r="L289" s="192">
        <v>0</v>
      </c>
      <c r="M289" s="192">
        <v>0</v>
      </c>
      <c r="N289" s="192">
        <f t="shared" si="4"/>
        <v>4222.32</v>
      </c>
    </row>
    <row r="290" spans="1:14" x14ac:dyDescent="0.45">
      <c r="A290" s="193" t="s">
        <v>588</v>
      </c>
      <c r="B290" s="192">
        <v>0</v>
      </c>
      <c r="C290" s="192">
        <v>0</v>
      </c>
      <c r="D290" s="192">
        <v>0</v>
      </c>
      <c r="E290" s="192">
        <v>0</v>
      </c>
      <c r="F290" s="192">
        <v>0</v>
      </c>
      <c r="G290" s="192">
        <v>0</v>
      </c>
      <c r="H290" s="192">
        <v>0</v>
      </c>
      <c r="I290" s="192">
        <v>0</v>
      </c>
      <c r="J290" s="192">
        <v>0</v>
      </c>
      <c r="K290" s="192">
        <v>0</v>
      </c>
      <c r="L290" s="192">
        <v>0</v>
      </c>
      <c r="M290" s="192">
        <v>22.98</v>
      </c>
      <c r="N290" s="192">
        <f t="shared" si="4"/>
        <v>22.98</v>
      </c>
    </row>
    <row r="291" spans="1:14" x14ac:dyDescent="0.45">
      <c r="A291" s="193" t="s">
        <v>589</v>
      </c>
      <c r="B291" s="192">
        <v>0</v>
      </c>
      <c r="C291" s="192">
        <v>0</v>
      </c>
      <c r="D291" s="192">
        <v>3223.46</v>
      </c>
      <c r="E291" s="192">
        <v>0</v>
      </c>
      <c r="F291" s="192">
        <v>0</v>
      </c>
      <c r="G291" s="192">
        <v>357.46</v>
      </c>
      <c r="H291" s="192">
        <v>0</v>
      </c>
      <c r="I291" s="192">
        <v>0</v>
      </c>
      <c r="J291" s="192">
        <v>2032.5</v>
      </c>
      <c r="K291" s="192">
        <v>0</v>
      </c>
      <c r="L291" s="192">
        <v>0</v>
      </c>
      <c r="M291" s="192">
        <v>0</v>
      </c>
      <c r="N291" s="192">
        <f t="shared" si="4"/>
        <v>5613.42</v>
      </c>
    </row>
    <row r="292" spans="1:14" x14ac:dyDescent="0.45">
      <c r="A292" s="193" t="s">
        <v>278</v>
      </c>
      <c r="B292" s="192">
        <v>8.94</v>
      </c>
      <c r="C292" s="192">
        <v>0</v>
      </c>
      <c r="D292" s="192">
        <v>0</v>
      </c>
      <c r="E292" s="192">
        <v>0</v>
      </c>
      <c r="F292" s="192">
        <v>0</v>
      </c>
      <c r="G292" s="192">
        <v>0</v>
      </c>
      <c r="H292" s="192">
        <v>0</v>
      </c>
      <c r="I292" s="192">
        <v>0</v>
      </c>
      <c r="J292" s="192">
        <v>0</v>
      </c>
      <c r="K292" s="192">
        <v>0</v>
      </c>
      <c r="L292" s="192">
        <v>0</v>
      </c>
      <c r="M292" s="192">
        <v>0</v>
      </c>
      <c r="N292" s="192">
        <f t="shared" si="4"/>
        <v>8.94</v>
      </c>
    </row>
    <row r="293" spans="1:14" x14ac:dyDescent="0.45">
      <c r="A293" s="193" t="s">
        <v>279</v>
      </c>
      <c r="B293" s="192">
        <v>332.28</v>
      </c>
      <c r="C293" s="192">
        <v>30.53</v>
      </c>
      <c r="D293" s="192">
        <v>195.28</v>
      </c>
      <c r="E293" s="192">
        <v>57.78</v>
      </c>
      <c r="F293" s="192">
        <v>156.22</v>
      </c>
      <c r="G293" s="192">
        <v>0</v>
      </c>
      <c r="H293" s="192">
        <v>0</v>
      </c>
      <c r="I293" s="192">
        <v>0</v>
      </c>
      <c r="J293" s="192">
        <v>66.02</v>
      </c>
      <c r="K293" s="192">
        <v>0</v>
      </c>
      <c r="L293" s="192">
        <v>149.22999999999999</v>
      </c>
      <c r="M293" s="192">
        <v>33.799999999999997</v>
      </c>
      <c r="N293" s="192">
        <f t="shared" si="4"/>
        <v>1021.1399999999999</v>
      </c>
    </row>
    <row r="294" spans="1:14" x14ac:dyDescent="0.45">
      <c r="A294" s="193" t="s">
        <v>590</v>
      </c>
      <c r="B294" s="192">
        <v>0</v>
      </c>
      <c r="C294" s="192">
        <v>0</v>
      </c>
      <c r="D294" s="192">
        <v>0</v>
      </c>
      <c r="E294" s="192">
        <v>0</v>
      </c>
      <c r="F294" s="192">
        <v>0</v>
      </c>
      <c r="G294" s="192">
        <v>0</v>
      </c>
      <c r="H294" s="192">
        <v>0</v>
      </c>
      <c r="I294" s="192">
        <v>0</v>
      </c>
      <c r="J294" s="192">
        <v>0</v>
      </c>
      <c r="K294" s="192">
        <v>167.44</v>
      </c>
      <c r="L294" s="192">
        <v>0</v>
      </c>
      <c r="M294" s="192">
        <v>0</v>
      </c>
      <c r="N294" s="192">
        <f t="shared" si="4"/>
        <v>167.44</v>
      </c>
    </row>
    <row r="295" spans="1:14" x14ac:dyDescent="0.45">
      <c r="A295" s="193" t="s">
        <v>591</v>
      </c>
      <c r="B295" s="192">
        <v>78.680000000000007</v>
      </c>
      <c r="C295" s="192">
        <v>984.9</v>
      </c>
      <c r="D295" s="192">
        <v>254</v>
      </c>
      <c r="E295" s="192">
        <v>0</v>
      </c>
      <c r="F295" s="192">
        <v>6239.08</v>
      </c>
      <c r="G295" s="192">
        <v>39.340000000000003</v>
      </c>
      <c r="H295" s="192">
        <v>0</v>
      </c>
      <c r="I295" s="192">
        <v>0</v>
      </c>
      <c r="J295" s="192">
        <v>334.92</v>
      </c>
      <c r="K295" s="192">
        <v>0</v>
      </c>
      <c r="L295" s="192">
        <v>0</v>
      </c>
      <c r="M295" s="192">
        <v>0</v>
      </c>
      <c r="N295" s="192">
        <f t="shared" si="4"/>
        <v>7930.92</v>
      </c>
    </row>
    <row r="296" spans="1:14" x14ac:dyDescent="0.45">
      <c r="A296" s="193" t="s">
        <v>592</v>
      </c>
      <c r="B296" s="192">
        <v>696.41</v>
      </c>
      <c r="C296" s="192">
        <v>302.49</v>
      </c>
      <c r="D296" s="192">
        <v>761.38</v>
      </c>
      <c r="E296" s="192">
        <v>0</v>
      </c>
      <c r="F296" s="192">
        <v>0</v>
      </c>
      <c r="G296" s="192">
        <v>705.83</v>
      </c>
      <c r="H296" s="192">
        <v>0</v>
      </c>
      <c r="I296" s="192">
        <v>0</v>
      </c>
      <c r="J296" s="192">
        <v>0</v>
      </c>
      <c r="K296" s="192">
        <v>0</v>
      </c>
      <c r="L296" s="192">
        <v>0</v>
      </c>
      <c r="M296" s="192">
        <v>0</v>
      </c>
      <c r="N296" s="192">
        <f t="shared" si="4"/>
        <v>2466.11</v>
      </c>
    </row>
    <row r="297" spans="1:14" x14ac:dyDescent="0.45">
      <c r="A297" s="193" t="s">
        <v>593</v>
      </c>
      <c r="B297" s="192">
        <v>270</v>
      </c>
      <c r="C297" s="192">
        <v>0</v>
      </c>
      <c r="D297" s="192">
        <v>0</v>
      </c>
      <c r="E297" s="192">
        <v>0</v>
      </c>
      <c r="F297" s="192">
        <v>0</v>
      </c>
      <c r="G297" s="192">
        <v>0</v>
      </c>
      <c r="H297" s="192">
        <v>0</v>
      </c>
      <c r="I297" s="192">
        <v>0</v>
      </c>
      <c r="J297" s="192">
        <v>0</v>
      </c>
      <c r="K297" s="192">
        <v>720</v>
      </c>
      <c r="L297" s="192">
        <v>0</v>
      </c>
      <c r="M297" s="192">
        <v>0</v>
      </c>
      <c r="N297" s="192">
        <f t="shared" si="4"/>
        <v>990</v>
      </c>
    </row>
    <row r="298" spans="1:14" x14ac:dyDescent="0.45">
      <c r="A298" s="193" t="s">
        <v>594</v>
      </c>
      <c r="B298" s="192">
        <v>0</v>
      </c>
      <c r="C298" s="192">
        <v>0</v>
      </c>
      <c r="D298" s="192">
        <v>329.69</v>
      </c>
      <c r="E298" s="192">
        <v>0</v>
      </c>
      <c r="F298" s="192">
        <v>0</v>
      </c>
      <c r="G298" s="192">
        <v>0</v>
      </c>
      <c r="H298" s="192">
        <v>0</v>
      </c>
      <c r="I298" s="192">
        <v>0</v>
      </c>
      <c r="J298" s="192">
        <v>0</v>
      </c>
      <c r="K298" s="192">
        <v>0</v>
      </c>
      <c r="L298" s="192">
        <v>0</v>
      </c>
      <c r="M298" s="192">
        <v>0</v>
      </c>
      <c r="N298" s="192">
        <f t="shared" si="4"/>
        <v>329.69</v>
      </c>
    </row>
    <row r="299" spans="1:14" x14ac:dyDescent="0.45">
      <c r="A299" s="193" t="s">
        <v>280</v>
      </c>
      <c r="B299" s="192">
        <v>0</v>
      </c>
      <c r="C299" s="192">
        <v>0</v>
      </c>
      <c r="D299" s="192">
        <v>769</v>
      </c>
      <c r="E299" s="192">
        <v>0</v>
      </c>
      <c r="F299" s="192">
        <v>75</v>
      </c>
      <c r="G299" s="192">
        <v>0</v>
      </c>
      <c r="H299" s="192">
        <v>0</v>
      </c>
      <c r="I299" s="192">
        <v>0</v>
      </c>
      <c r="J299" s="192">
        <v>0</v>
      </c>
      <c r="K299" s="192">
        <v>0</v>
      </c>
      <c r="L299" s="192">
        <v>0</v>
      </c>
      <c r="M299" s="192">
        <v>0</v>
      </c>
      <c r="N299" s="192">
        <f t="shared" si="4"/>
        <v>844</v>
      </c>
    </row>
    <row r="300" spans="1:14" x14ac:dyDescent="0.45">
      <c r="A300" s="193" t="s">
        <v>595</v>
      </c>
      <c r="B300" s="192">
        <v>0</v>
      </c>
      <c r="C300" s="192">
        <v>0</v>
      </c>
      <c r="D300" s="192">
        <v>845.95</v>
      </c>
      <c r="E300" s="192">
        <v>0</v>
      </c>
      <c r="F300" s="192">
        <v>312.95999999999998</v>
      </c>
      <c r="G300" s="192">
        <v>179.99</v>
      </c>
      <c r="H300" s="192">
        <v>0</v>
      </c>
      <c r="I300" s="192">
        <v>0</v>
      </c>
      <c r="J300" s="192">
        <v>100</v>
      </c>
      <c r="K300" s="192">
        <v>349.98</v>
      </c>
      <c r="L300" s="192">
        <v>0</v>
      </c>
      <c r="M300" s="192">
        <v>110.06</v>
      </c>
      <c r="N300" s="192">
        <f t="shared" si="4"/>
        <v>1898.94</v>
      </c>
    </row>
    <row r="301" spans="1:14" x14ac:dyDescent="0.45">
      <c r="A301" s="193" t="s">
        <v>596</v>
      </c>
      <c r="B301" s="192">
        <v>87.72</v>
      </c>
      <c r="C301" s="192">
        <v>0</v>
      </c>
      <c r="D301" s="192">
        <v>9.51</v>
      </c>
      <c r="E301" s="192">
        <v>80.31</v>
      </c>
      <c r="F301" s="192">
        <v>0</v>
      </c>
      <c r="G301" s="192">
        <v>79.56</v>
      </c>
      <c r="H301" s="192">
        <v>0</v>
      </c>
      <c r="I301" s="192">
        <v>0</v>
      </c>
      <c r="J301" s="192">
        <v>56.38</v>
      </c>
      <c r="K301" s="192">
        <v>263.95999999999998</v>
      </c>
      <c r="L301" s="192">
        <v>128.66</v>
      </c>
      <c r="M301" s="192">
        <v>145.33000000000001</v>
      </c>
      <c r="N301" s="192">
        <f t="shared" si="4"/>
        <v>851.43000000000006</v>
      </c>
    </row>
    <row r="302" spans="1:14" x14ac:dyDescent="0.45">
      <c r="A302" s="193" t="s">
        <v>597</v>
      </c>
      <c r="B302" s="192">
        <v>0</v>
      </c>
      <c r="C302" s="192">
        <v>0</v>
      </c>
      <c r="D302" s="192">
        <v>0</v>
      </c>
      <c r="E302" s="192">
        <v>138.01</v>
      </c>
      <c r="F302" s="192">
        <v>31</v>
      </c>
      <c r="G302" s="192">
        <v>0</v>
      </c>
      <c r="H302" s="192">
        <v>0</v>
      </c>
      <c r="I302" s="192">
        <v>0</v>
      </c>
      <c r="J302" s="192">
        <v>0</v>
      </c>
      <c r="K302" s="192">
        <v>0</v>
      </c>
      <c r="L302" s="192">
        <v>0</v>
      </c>
      <c r="M302" s="192">
        <v>0</v>
      </c>
      <c r="N302" s="192">
        <f t="shared" si="4"/>
        <v>169.01</v>
      </c>
    </row>
    <row r="303" spans="1:14" x14ac:dyDescent="0.45">
      <c r="A303" s="193" t="s">
        <v>598</v>
      </c>
      <c r="B303" s="192">
        <v>27.54</v>
      </c>
      <c r="C303" s="192">
        <v>0</v>
      </c>
      <c r="D303" s="192">
        <v>144.94999999999999</v>
      </c>
      <c r="E303" s="192">
        <v>772.04</v>
      </c>
      <c r="F303" s="192">
        <v>0</v>
      </c>
      <c r="G303" s="192">
        <v>0</v>
      </c>
      <c r="H303" s="192">
        <v>0</v>
      </c>
      <c r="I303" s="192">
        <v>0</v>
      </c>
      <c r="J303" s="192">
        <v>0</v>
      </c>
      <c r="K303" s="192">
        <v>0</v>
      </c>
      <c r="L303" s="192">
        <v>0</v>
      </c>
      <c r="M303" s="192">
        <v>15.14</v>
      </c>
      <c r="N303" s="192">
        <f t="shared" si="4"/>
        <v>959.67</v>
      </c>
    </row>
    <row r="304" spans="1:14" x14ac:dyDescent="0.45">
      <c r="A304" s="193" t="s">
        <v>281</v>
      </c>
      <c r="B304" s="192">
        <v>0</v>
      </c>
      <c r="C304" s="192">
        <v>0</v>
      </c>
      <c r="D304" s="192">
        <v>0</v>
      </c>
      <c r="E304" s="192">
        <v>0</v>
      </c>
      <c r="F304" s="192">
        <v>0</v>
      </c>
      <c r="G304" s="192">
        <v>0</v>
      </c>
      <c r="H304" s="192">
        <v>0</v>
      </c>
      <c r="I304" s="192">
        <v>0</v>
      </c>
      <c r="J304" s="192">
        <v>0</v>
      </c>
      <c r="K304" s="192">
        <v>0</v>
      </c>
      <c r="L304" s="192">
        <v>1117.3800000000001</v>
      </c>
      <c r="M304" s="192">
        <v>0</v>
      </c>
      <c r="N304" s="192">
        <f t="shared" si="4"/>
        <v>1117.3800000000001</v>
      </c>
    </row>
    <row r="305" spans="1:14" x14ac:dyDescent="0.45">
      <c r="A305" s="193" t="s">
        <v>599</v>
      </c>
      <c r="B305" s="192">
        <v>0</v>
      </c>
      <c r="C305" s="192">
        <v>0</v>
      </c>
      <c r="D305" s="192">
        <v>3048.08</v>
      </c>
      <c r="E305" s="192">
        <v>0</v>
      </c>
      <c r="F305" s="192">
        <v>0</v>
      </c>
      <c r="G305" s="192">
        <v>0</v>
      </c>
      <c r="H305" s="192">
        <v>0</v>
      </c>
      <c r="I305" s="192">
        <v>0</v>
      </c>
      <c r="J305" s="192">
        <v>0</v>
      </c>
      <c r="K305" s="192">
        <v>0</v>
      </c>
      <c r="L305" s="192">
        <v>0</v>
      </c>
      <c r="M305" s="192">
        <v>0</v>
      </c>
      <c r="N305" s="192">
        <f t="shared" si="4"/>
        <v>3048.08</v>
      </c>
    </row>
    <row r="306" spans="1:14" x14ac:dyDescent="0.45">
      <c r="A306" s="193" t="s">
        <v>600</v>
      </c>
      <c r="B306" s="192">
        <v>0</v>
      </c>
      <c r="C306" s="192">
        <v>0</v>
      </c>
      <c r="D306" s="192">
        <v>466.84</v>
      </c>
      <c r="E306" s="192">
        <v>0</v>
      </c>
      <c r="F306" s="192">
        <v>0</v>
      </c>
      <c r="G306" s="192">
        <v>0</v>
      </c>
      <c r="H306" s="192">
        <v>0</v>
      </c>
      <c r="I306" s="192">
        <v>0</v>
      </c>
      <c r="J306" s="192">
        <v>0</v>
      </c>
      <c r="K306" s="192">
        <v>0</v>
      </c>
      <c r="L306" s="192">
        <v>0</v>
      </c>
      <c r="M306" s="192">
        <v>0</v>
      </c>
      <c r="N306" s="192">
        <f t="shared" si="4"/>
        <v>466.84</v>
      </c>
    </row>
    <row r="307" spans="1:14" x14ac:dyDescent="0.45">
      <c r="A307" s="193" t="s">
        <v>282</v>
      </c>
      <c r="B307" s="192">
        <v>0</v>
      </c>
      <c r="C307" s="192">
        <v>35.96</v>
      </c>
      <c r="D307" s="192">
        <v>0</v>
      </c>
      <c r="E307" s="192">
        <v>370.6</v>
      </c>
      <c r="F307" s="192">
        <v>902.68</v>
      </c>
      <c r="G307" s="192">
        <v>105</v>
      </c>
      <c r="H307" s="192">
        <v>0</v>
      </c>
      <c r="I307" s="192">
        <v>0</v>
      </c>
      <c r="J307" s="192">
        <v>241.36</v>
      </c>
      <c r="K307" s="192">
        <v>240.2</v>
      </c>
      <c r="L307" s="192">
        <v>218.8</v>
      </c>
      <c r="M307" s="192">
        <v>51.76</v>
      </c>
      <c r="N307" s="192">
        <f t="shared" si="4"/>
        <v>2166.36</v>
      </c>
    </row>
    <row r="308" spans="1:14" x14ac:dyDescent="0.45">
      <c r="A308" s="193" t="s">
        <v>601</v>
      </c>
      <c r="B308" s="192">
        <v>0</v>
      </c>
      <c r="C308" s="192">
        <v>0</v>
      </c>
      <c r="D308" s="192">
        <v>0</v>
      </c>
      <c r="E308" s="192">
        <v>121.61</v>
      </c>
      <c r="F308" s="192">
        <v>0</v>
      </c>
      <c r="G308" s="192">
        <v>0</v>
      </c>
      <c r="H308" s="192">
        <v>0</v>
      </c>
      <c r="I308" s="192">
        <v>0</v>
      </c>
      <c r="J308" s="192">
        <v>0</v>
      </c>
      <c r="K308" s="192">
        <v>0</v>
      </c>
      <c r="L308" s="192">
        <v>0</v>
      </c>
      <c r="M308" s="192">
        <v>0</v>
      </c>
      <c r="N308" s="192">
        <f t="shared" si="4"/>
        <v>121.61</v>
      </c>
    </row>
    <row r="309" spans="1:14" x14ac:dyDescent="0.45">
      <c r="A309" s="193" t="s">
        <v>284</v>
      </c>
      <c r="B309" s="192">
        <v>0</v>
      </c>
      <c r="C309" s="192">
        <v>0</v>
      </c>
      <c r="D309" s="192">
        <v>749</v>
      </c>
      <c r="E309" s="192">
        <v>0</v>
      </c>
      <c r="F309" s="192">
        <v>962.13</v>
      </c>
      <c r="G309" s="192">
        <v>0</v>
      </c>
      <c r="H309" s="192">
        <v>0</v>
      </c>
      <c r="I309" s="192">
        <v>0</v>
      </c>
      <c r="J309" s="192">
        <v>0</v>
      </c>
      <c r="K309" s="192">
        <v>0</v>
      </c>
      <c r="L309" s="192">
        <v>0</v>
      </c>
      <c r="M309" s="192">
        <v>0</v>
      </c>
      <c r="N309" s="192">
        <f t="shared" si="4"/>
        <v>1711.13</v>
      </c>
    </row>
    <row r="310" spans="1:14" x14ac:dyDescent="0.45">
      <c r="A310" s="193" t="s">
        <v>285</v>
      </c>
      <c r="B310" s="192">
        <v>585.79999999999995</v>
      </c>
      <c r="C310" s="192">
        <v>20</v>
      </c>
      <c r="D310" s="192">
        <v>0</v>
      </c>
      <c r="E310" s="192">
        <v>28.94</v>
      </c>
      <c r="F310" s="192">
        <v>548.70000000000005</v>
      </c>
      <c r="G310" s="192">
        <v>233.7</v>
      </c>
      <c r="H310" s="192">
        <v>0</v>
      </c>
      <c r="I310" s="192">
        <v>0</v>
      </c>
      <c r="J310" s="192">
        <v>663.95</v>
      </c>
      <c r="K310" s="192">
        <v>114</v>
      </c>
      <c r="L310" s="192">
        <v>245</v>
      </c>
      <c r="M310" s="192">
        <v>261.14999999999998</v>
      </c>
      <c r="N310" s="192">
        <f t="shared" si="4"/>
        <v>2701.2400000000002</v>
      </c>
    </row>
    <row r="311" spans="1:14" x14ac:dyDescent="0.45">
      <c r="A311" s="193" t="s">
        <v>286</v>
      </c>
      <c r="B311" s="192">
        <v>136.34</v>
      </c>
      <c r="C311" s="192">
        <v>1107.51</v>
      </c>
      <c r="D311" s="192">
        <v>1140.1099999999999</v>
      </c>
      <c r="E311" s="192">
        <v>528.26</v>
      </c>
      <c r="F311" s="192">
        <v>925.75</v>
      </c>
      <c r="G311" s="192">
        <v>0</v>
      </c>
      <c r="H311" s="192">
        <v>0</v>
      </c>
      <c r="I311" s="192">
        <v>0</v>
      </c>
      <c r="J311" s="192">
        <v>432.93</v>
      </c>
      <c r="K311" s="192">
        <v>1115.96</v>
      </c>
      <c r="L311" s="192">
        <v>792.07</v>
      </c>
      <c r="M311" s="192">
        <v>1015</v>
      </c>
      <c r="N311" s="192">
        <f t="shared" si="4"/>
        <v>7193.93</v>
      </c>
    </row>
    <row r="312" spans="1:14" x14ac:dyDescent="0.45">
      <c r="A312" s="193" t="s">
        <v>602</v>
      </c>
      <c r="B312" s="192">
        <v>233</v>
      </c>
      <c r="C312" s="192">
        <v>355.96</v>
      </c>
      <c r="D312" s="192">
        <v>1923.02</v>
      </c>
      <c r="E312" s="192">
        <v>0</v>
      </c>
      <c r="F312" s="192">
        <v>233</v>
      </c>
      <c r="G312" s="192">
        <v>260.54000000000002</v>
      </c>
      <c r="H312" s="192">
        <v>0</v>
      </c>
      <c r="I312" s="192">
        <v>0</v>
      </c>
      <c r="J312" s="192">
        <v>233</v>
      </c>
      <c r="K312" s="192">
        <v>233</v>
      </c>
      <c r="L312" s="192">
        <v>1440.5</v>
      </c>
      <c r="M312" s="192">
        <v>565.65</v>
      </c>
      <c r="N312" s="192">
        <f t="shared" si="4"/>
        <v>5477.67</v>
      </c>
    </row>
    <row r="313" spans="1:14" x14ac:dyDescent="0.45">
      <c r="A313" s="193" t="s">
        <v>287</v>
      </c>
      <c r="B313" s="192">
        <v>2358.65</v>
      </c>
      <c r="C313" s="192">
        <v>1235</v>
      </c>
      <c r="D313" s="192">
        <v>1722.34</v>
      </c>
      <c r="E313" s="192">
        <v>569</v>
      </c>
      <c r="F313" s="192">
        <v>1207.9000000000001</v>
      </c>
      <c r="G313" s="192">
        <v>22309.08</v>
      </c>
      <c r="H313" s="192">
        <v>22109.88</v>
      </c>
      <c r="I313" s="192">
        <v>0</v>
      </c>
      <c r="J313" s="192">
        <v>9043.4500000000007</v>
      </c>
      <c r="K313" s="192">
        <v>3223.25</v>
      </c>
      <c r="L313" s="192">
        <v>38094.699999999997</v>
      </c>
      <c r="M313" s="192">
        <v>2358.75</v>
      </c>
      <c r="N313" s="192">
        <f t="shared" si="4"/>
        <v>104232</v>
      </c>
    </row>
    <row r="314" spans="1:14" x14ac:dyDescent="0.45">
      <c r="A314" s="193" t="s">
        <v>603</v>
      </c>
      <c r="B314" s="192">
        <v>0</v>
      </c>
      <c r="C314" s="192">
        <v>0</v>
      </c>
      <c r="D314" s="192">
        <v>60.9</v>
      </c>
      <c r="E314" s="192">
        <v>468.95</v>
      </c>
      <c r="F314" s="192">
        <v>0</v>
      </c>
      <c r="G314" s="192">
        <v>0</v>
      </c>
      <c r="H314" s="192">
        <v>0</v>
      </c>
      <c r="I314" s="192">
        <v>0</v>
      </c>
      <c r="J314" s="192">
        <v>0</v>
      </c>
      <c r="K314" s="192">
        <v>0</v>
      </c>
      <c r="L314" s="192">
        <v>0</v>
      </c>
      <c r="M314" s="192">
        <v>0</v>
      </c>
      <c r="N314" s="192">
        <f t="shared" si="4"/>
        <v>529.85</v>
      </c>
    </row>
    <row r="315" spans="1:14" x14ac:dyDescent="0.45">
      <c r="A315" s="193" t="s">
        <v>604</v>
      </c>
      <c r="B315" s="192">
        <v>0</v>
      </c>
      <c r="C315" s="192">
        <v>0</v>
      </c>
      <c r="D315" s="192">
        <v>1359.6</v>
      </c>
      <c r="E315" s="192">
        <v>0</v>
      </c>
      <c r="F315" s="192">
        <v>0</v>
      </c>
      <c r="G315" s="192">
        <v>0</v>
      </c>
      <c r="H315" s="192">
        <v>0</v>
      </c>
      <c r="I315" s="192">
        <v>0</v>
      </c>
      <c r="J315" s="192">
        <v>0</v>
      </c>
      <c r="K315" s="192">
        <v>0</v>
      </c>
      <c r="L315" s="192">
        <v>0</v>
      </c>
      <c r="M315" s="192">
        <v>0</v>
      </c>
      <c r="N315" s="192">
        <f t="shared" si="4"/>
        <v>1359.6</v>
      </c>
    </row>
    <row r="316" spans="1:14" x14ac:dyDescent="0.45">
      <c r="A316" s="193" t="s">
        <v>605</v>
      </c>
      <c r="B316" s="192">
        <v>0</v>
      </c>
      <c r="C316" s="192">
        <v>0</v>
      </c>
      <c r="D316" s="192">
        <v>0</v>
      </c>
      <c r="E316" s="192">
        <v>0</v>
      </c>
      <c r="F316" s="192">
        <v>15</v>
      </c>
      <c r="G316" s="192">
        <v>0</v>
      </c>
      <c r="H316" s="192">
        <v>0</v>
      </c>
      <c r="I316" s="192">
        <v>0</v>
      </c>
      <c r="J316" s="192">
        <v>3028.13</v>
      </c>
      <c r="K316" s="192">
        <v>0</v>
      </c>
      <c r="L316" s="192">
        <v>3028</v>
      </c>
      <c r="M316" s="192">
        <v>7</v>
      </c>
      <c r="N316" s="192">
        <f t="shared" si="4"/>
        <v>6078.13</v>
      </c>
    </row>
    <row r="317" spans="1:14" x14ac:dyDescent="0.45">
      <c r="A317" s="193" t="s">
        <v>288</v>
      </c>
      <c r="B317" s="192">
        <v>7669.43</v>
      </c>
      <c r="C317" s="192">
        <v>70</v>
      </c>
      <c r="D317" s="192">
        <v>1644.96</v>
      </c>
      <c r="E317" s="192">
        <v>0</v>
      </c>
      <c r="F317" s="192">
        <v>2486.52</v>
      </c>
      <c r="G317" s="192">
        <v>0</v>
      </c>
      <c r="H317" s="192">
        <v>0</v>
      </c>
      <c r="I317" s="192">
        <v>0</v>
      </c>
      <c r="J317" s="192">
        <v>2449.25</v>
      </c>
      <c r="K317" s="192">
        <v>240.5</v>
      </c>
      <c r="L317" s="192">
        <v>1169.3499999999999</v>
      </c>
      <c r="M317" s="192">
        <v>4049.11</v>
      </c>
      <c r="N317" s="192">
        <f t="shared" si="4"/>
        <v>19779.12</v>
      </c>
    </row>
    <row r="318" spans="1:14" x14ac:dyDescent="0.45">
      <c r="A318" s="193" t="s">
        <v>606</v>
      </c>
      <c r="B318" s="192">
        <v>768</v>
      </c>
      <c r="C318" s="192">
        <v>0</v>
      </c>
      <c r="D318" s="192">
        <v>306.95999999999998</v>
      </c>
      <c r="E318" s="192">
        <v>729.95</v>
      </c>
      <c r="F318" s="192">
        <v>0</v>
      </c>
      <c r="G318" s="192">
        <v>1035</v>
      </c>
      <c r="H318" s="192">
        <v>0</v>
      </c>
      <c r="I318" s="192">
        <v>0</v>
      </c>
      <c r="J318" s="192">
        <v>0</v>
      </c>
      <c r="K318" s="192">
        <v>6.23</v>
      </c>
      <c r="L318" s="192">
        <v>0</v>
      </c>
      <c r="M318" s="192">
        <v>1575.5</v>
      </c>
      <c r="N318" s="192">
        <f t="shared" si="4"/>
        <v>4421.6399999999994</v>
      </c>
    </row>
    <row r="319" spans="1:14" x14ac:dyDescent="0.45">
      <c r="A319" s="193" t="s">
        <v>607</v>
      </c>
      <c r="B319" s="192">
        <v>0</v>
      </c>
      <c r="C319" s="192">
        <v>0</v>
      </c>
      <c r="D319" s="192">
        <v>0</v>
      </c>
      <c r="E319" s="192">
        <v>0</v>
      </c>
      <c r="F319" s="192">
        <v>0</v>
      </c>
      <c r="G319" s="192">
        <v>0</v>
      </c>
      <c r="H319" s="192">
        <v>0</v>
      </c>
      <c r="I319" s="192">
        <v>0</v>
      </c>
      <c r="J319" s="192">
        <v>965.11</v>
      </c>
      <c r="K319" s="192">
        <v>46.6</v>
      </c>
      <c r="L319" s="192">
        <v>0</v>
      </c>
      <c r="M319" s="192">
        <v>0</v>
      </c>
      <c r="N319" s="192">
        <f t="shared" si="4"/>
        <v>1011.71</v>
      </c>
    </row>
    <row r="320" spans="1:14" x14ac:dyDescent="0.45">
      <c r="A320" s="193" t="s">
        <v>290</v>
      </c>
      <c r="B320" s="192">
        <v>25122.68</v>
      </c>
      <c r="C320" s="192">
        <v>0</v>
      </c>
      <c r="D320" s="192">
        <v>0</v>
      </c>
      <c r="E320" s="192">
        <v>0</v>
      </c>
      <c r="F320" s="192">
        <v>0</v>
      </c>
      <c r="G320" s="192">
        <v>-327.52999999999997</v>
      </c>
      <c r="H320" s="192">
        <v>0</v>
      </c>
      <c r="I320" s="192">
        <v>0</v>
      </c>
      <c r="J320" s="192">
        <v>10080.620000000001</v>
      </c>
      <c r="K320" s="192">
        <v>0</v>
      </c>
      <c r="L320" s="192">
        <v>20350</v>
      </c>
      <c r="M320" s="192">
        <v>36893.019999999997</v>
      </c>
      <c r="N320" s="192">
        <f t="shared" si="4"/>
        <v>92118.790000000008</v>
      </c>
    </row>
    <row r="321" spans="1:14" x14ac:dyDescent="0.45">
      <c r="A321" s="193" t="s">
        <v>608</v>
      </c>
      <c r="B321" s="192">
        <v>599.4</v>
      </c>
      <c r="C321" s="192">
        <v>16.05</v>
      </c>
      <c r="D321" s="192">
        <v>242.04</v>
      </c>
      <c r="E321" s="192">
        <v>295</v>
      </c>
      <c r="F321" s="192">
        <v>166.56</v>
      </c>
      <c r="G321" s="192">
        <v>400</v>
      </c>
      <c r="H321" s="192">
        <v>0</v>
      </c>
      <c r="I321" s="192">
        <v>0</v>
      </c>
      <c r="J321" s="192">
        <v>0</v>
      </c>
      <c r="K321" s="192">
        <v>0</v>
      </c>
      <c r="L321" s="192">
        <v>0</v>
      </c>
      <c r="M321" s="192">
        <v>186.42</v>
      </c>
      <c r="N321" s="192">
        <f t="shared" si="4"/>
        <v>1905.4699999999998</v>
      </c>
    </row>
    <row r="322" spans="1:14" x14ac:dyDescent="0.45">
      <c r="A322" s="193" t="s">
        <v>609</v>
      </c>
      <c r="B322" s="192">
        <v>0</v>
      </c>
      <c r="C322" s="192">
        <v>0</v>
      </c>
      <c r="D322" s="192">
        <v>0</v>
      </c>
      <c r="E322" s="192">
        <v>0</v>
      </c>
      <c r="F322" s="192">
        <v>0</v>
      </c>
      <c r="G322" s="192">
        <v>11421.61</v>
      </c>
      <c r="H322" s="192">
        <v>22500.52</v>
      </c>
      <c r="I322" s="192">
        <v>20500.52</v>
      </c>
      <c r="J322" s="192">
        <v>1173.28</v>
      </c>
      <c r="K322" s="192">
        <v>0</v>
      </c>
      <c r="L322" s="192">
        <v>0</v>
      </c>
      <c r="M322" s="192">
        <v>439.34</v>
      </c>
      <c r="N322" s="192">
        <f t="shared" si="4"/>
        <v>56035.270000000004</v>
      </c>
    </row>
    <row r="323" spans="1:14" x14ac:dyDescent="0.45">
      <c r="A323" s="193" t="s">
        <v>610</v>
      </c>
      <c r="B323" s="192">
        <v>5076.12</v>
      </c>
      <c r="C323" s="192">
        <v>0</v>
      </c>
      <c r="D323" s="192">
        <v>255</v>
      </c>
      <c r="E323" s="192">
        <v>43.3</v>
      </c>
      <c r="F323" s="192">
        <v>106.27</v>
      </c>
      <c r="G323" s="192">
        <v>2928.99</v>
      </c>
      <c r="H323" s="192">
        <v>0</v>
      </c>
      <c r="I323" s="192">
        <v>0</v>
      </c>
      <c r="J323" s="192">
        <v>0</v>
      </c>
      <c r="K323" s="192">
        <v>10101.14</v>
      </c>
      <c r="L323" s="192">
        <v>0</v>
      </c>
      <c r="M323" s="192">
        <v>0</v>
      </c>
      <c r="N323" s="192">
        <f t="shared" ref="N323:N331" si="5">SUM(B323:M323)</f>
        <v>18510.82</v>
      </c>
    </row>
    <row r="324" spans="1:14" x14ac:dyDescent="0.45">
      <c r="A324" s="193" t="s">
        <v>611</v>
      </c>
      <c r="B324" s="192">
        <v>7269</v>
      </c>
      <c r="C324" s="192">
        <v>0</v>
      </c>
      <c r="D324" s="192">
        <v>0</v>
      </c>
      <c r="E324" s="192">
        <v>0</v>
      </c>
      <c r="F324" s="192">
        <v>496.81</v>
      </c>
      <c r="G324" s="192">
        <v>0</v>
      </c>
      <c r="H324" s="192">
        <v>0</v>
      </c>
      <c r="I324" s="192">
        <v>0</v>
      </c>
      <c r="J324" s="192">
        <v>0</v>
      </c>
      <c r="K324" s="192">
        <v>2665</v>
      </c>
      <c r="L324" s="192">
        <v>11.91</v>
      </c>
      <c r="M324" s="192">
        <v>16617.36</v>
      </c>
      <c r="N324" s="192">
        <f t="shared" si="5"/>
        <v>27060.080000000002</v>
      </c>
    </row>
    <row r="325" spans="1:14" x14ac:dyDescent="0.45">
      <c r="A325" s="193" t="s">
        <v>612</v>
      </c>
      <c r="B325" s="192">
        <v>0</v>
      </c>
      <c r="C325" s="192">
        <v>0</v>
      </c>
      <c r="D325" s="192">
        <v>1005.14</v>
      </c>
      <c r="E325" s="192">
        <v>0</v>
      </c>
      <c r="F325" s="192">
        <v>0</v>
      </c>
      <c r="G325" s="192">
        <v>126.1</v>
      </c>
      <c r="H325" s="192">
        <v>0</v>
      </c>
      <c r="I325" s="192">
        <v>0</v>
      </c>
      <c r="J325" s="192">
        <v>0</v>
      </c>
      <c r="K325" s="192">
        <v>0</v>
      </c>
      <c r="L325" s="192">
        <v>0</v>
      </c>
      <c r="M325" s="192">
        <v>0</v>
      </c>
      <c r="N325" s="192">
        <f t="shared" si="5"/>
        <v>1131.24</v>
      </c>
    </row>
    <row r="326" spans="1:14" x14ac:dyDescent="0.45">
      <c r="A326" s="193" t="s">
        <v>613</v>
      </c>
      <c r="B326" s="192">
        <v>830.45</v>
      </c>
      <c r="C326" s="192">
        <v>0</v>
      </c>
      <c r="D326" s="192">
        <v>1218.3800000000001</v>
      </c>
      <c r="E326" s="192">
        <v>121.76</v>
      </c>
      <c r="F326" s="192">
        <v>0</v>
      </c>
      <c r="G326" s="192">
        <v>27313.02</v>
      </c>
      <c r="H326" s="192">
        <v>20000</v>
      </c>
      <c r="I326" s="192">
        <v>20000.77</v>
      </c>
      <c r="J326" s="192">
        <v>11040</v>
      </c>
      <c r="K326" s="192">
        <v>16607.419999999998</v>
      </c>
      <c r="L326" s="192">
        <v>2100</v>
      </c>
      <c r="M326" s="192">
        <v>0</v>
      </c>
      <c r="N326" s="192">
        <f t="shared" si="5"/>
        <v>99231.8</v>
      </c>
    </row>
    <row r="327" spans="1:14" x14ac:dyDescent="0.45">
      <c r="A327" s="193" t="s">
        <v>614</v>
      </c>
      <c r="B327" s="192">
        <v>1377.02</v>
      </c>
      <c r="C327" s="192">
        <v>0</v>
      </c>
      <c r="D327" s="192">
        <v>165</v>
      </c>
      <c r="E327" s="192">
        <v>0</v>
      </c>
      <c r="F327" s="192">
        <v>0</v>
      </c>
      <c r="G327" s="192">
        <v>130</v>
      </c>
      <c r="H327" s="192">
        <v>0</v>
      </c>
      <c r="I327" s="192">
        <v>0</v>
      </c>
      <c r="J327" s="192">
        <v>1975</v>
      </c>
      <c r="K327" s="192">
        <v>1984.86</v>
      </c>
      <c r="L327" s="192">
        <v>2922.13</v>
      </c>
      <c r="M327" s="192">
        <v>10728.42</v>
      </c>
      <c r="N327" s="192">
        <f t="shared" si="5"/>
        <v>19282.43</v>
      </c>
    </row>
    <row r="328" spans="1:14" x14ac:dyDescent="0.45">
      <c r="A328" s="193" t="s">
        <v>615</v>
      </c>
      <c r="B328" s="192">
        <v>0</v>
      </c>
      <c r="C328" s="192">
        <v>0</v>
      </c>
      <c r="D328" s="192">
        <v>0</v>
      </c>
      <c r="E328" s="192">
        <v>0</v>
      </c>
      <c r="F328" s="192">
        <v>0</v>
      </c>
      <c r="G328" s="192">
        <v>0</v>
      </c>
      <c r="H328" s="192">
        <v>0</v>
      </c>
      <c r="I328" s="192">
        <v>0</v>
      </c>
      <c r="J328" s="192">
        <v>0</v>
      </c>
      <c r="K328" s="192">
        <v>0</v>
      </c>
      <c r="L328" s="192">
        <v>0</v>
      </c>
      <c r="M328" s="192">
        <v>115.14</v>
      </c>
      <c r="N328" s="192">
        <f t="shared" si="5"/>
        <v>115.14</v>
      </c>
    </row>
    <row r="329" spans="1:14" x14ac:dyDescent="0.45">
      <c r="A329" s="193" t="s">
        <v>616</v>
      </c>
      <c r="B329" s="192">
        <v>0</v>
      </c>
      <c r="C329" s="192">
        <v>0</v>
      </c>
      <c r="D329" s="192">
        <v>0</v>
      </c>
      <c r="E329" s="192">
        <v>0</v>
      </c>
      <c r="F329" s="192">
        <v>0</v>
      </c>
      <c r="G329" s="192">
        <v>0</v>
      </c>
      <c r="H329" s="192">
        <v>0</v>
      </c>
      <c r="I329" s="192">
        <v>0</v>
      </c>
      <c r="J329" s="192">
        <v>0</v>
      </c>
      <c r="K329" s="192">
        <v>19.989999999999998</v>
      </c>
      <c r="L329" s="192">
        <v>0</v>
      </c>
      <c r="M329" s="192">
        <v>2081.11</v>
      </c>
      <c r="N329" s="192">
        <f t="shared" si="5"/>
        <v>2101.1</v>
      </c>
    </row>
    <row r="330" spans="1:14" x14ac:dyDescent="0.45">
      <c r="A330" s="193" t="s">
        <v>617</v>
      </c>
      <c r="B330" s="192">
        <v>101.2</v>
      </c>
      <c r="C330" s="192">
        <v>202.6</v>
      </c>
      <c r="D330" s="192">
        <v>978.84</v>
      </c>
      <c r="E330" s="192">
        <v>71.88</v>
      </c>
      <c r="F330" s="192">
        <v>257.49</v>
      </c>
      <c r="G330" s="192">
        <v>400</v>
      </c>
      <c r="H330" s="192">
        <v>0</v>
      </c>
      <c r="I330" s="192">
        <v>0</v>
      </c>
      <c r="J330" s="192">
        <v>1120.3399999999999</v>
      </c>
      <c r="K330" s="192">
        <v>161.03</v>
      </c>
      <c r="L330" s="192">
        <v>279.98</v>
      </c>
      <c r="M330" s="192">
        <v>356.86</v>
      </c>
      <c r="N330" s="192">
        <f t="shared" si="5"/>
        <v>3930.2200000000003</v>
      </c>
    </row>
    <row r="331" spans="1:14" x14ac:dyDescent="0.45">
      <c r="A331" s="193" t="s">
        <v>618</v>
      </c>
      <c r="B331" s="192">
        <v>0</v>
      </c>
      <c r="C331" s="192">
        <v>0</v>
      </c>
      <c r="D331" s="192">
        <v>0</v>
      </c>
      <c r="E331" s="192">
        <v>0</v>
      </c>
      <c r="F331" s="192">
        <v>0</v>
      </c>
      <c r="G331" s="192">
        <v>5000</v>
      </c>
      <c r="H331" s="192">
        <v>0</v>
      </c>
      <c r="I331" s="192">
        <v>0</v>
      </c>
      <c r="J331" s="192">
        <v>0</v>
      </c>
      <c r="K331" s="192">
        <v>9.98</v>
      </c>
      <c r="L331" s="192">
        <v>0</v>
      </c>
      <c r="M331" s="192">
        <v>0</v>
      </c>
      <c r="N331" s="192">
        <f t="shared" si="5"/>
        <v>5009.9799999999996</v>
      </c>
    </row>
    <row r="332" spans="1:14" x14ac:dyDescent="0.45">
      <c r="A332" s="51"/>
      <c r="B332" s="192"/>
      <c r="C332" s="192"/>
      <c r="D332" s="192"/>
      <c r="E332" s="192"/>
      <c r="F332" s="192"/>
      <c r="G332" s="192"/>
      <c r="H332" s="192"/>
      <c r="I332" s="192"/>
      <c r="J332" s="192"/>
      <c r="K332" s="192"/>
      <c r="L332" s="192"/>
      <c r="M332" s="192"/>
      <c r="N332" s="192"/>
    </row>
    <row r="333" spans="1:14" x14ac:dyDescent="0.45">
      <c r="A333" s="145" t="s">
        <v>170</v>
      </c>
      <c r="B333" s="195">
        <f t="shared" ref="B333:M333" si="6">SUM(B2:B331)</f>
        <v>276904.40000000002</v>
      </c>
      <c r="C333" s="195">
        <f t="shared" si="6"/>
        <v>212436.66999999993</v>
      </c>
      <c r="D333" s="195">
        <f t="shared" si="6"/>
        <v>265425.46000000002</v>
      </c>
      <c r="E333" s="195">
        <f t="shared" si="6"/>
        <v>240197.38999999998</v>
      </c>
      <c r="F333" s="195">
        <f t="shared" si="6"/>
        <v>150098.77999999994</v>
      </c>
      <c r="G333" s="195">
        <f t="shared" si="6"/>
        <v>268018.53000000003</v>
      </c>
      <c r="H333" s="195">
        <f t="shared" si="6"/>
        <v>129340.73000000001</v>
      </c>
      <c r="I333" s="195">
        <f t="shared" si="6"/>
        <v>168033.77999999997</v>
      </c>
      <c r="J333" s="195">
        <f t="shared" si="6"/>
        <v>212768.8899999999</v>
      </c>
      <c r="K333" s="195">
        <f t="shared" si="6"/>
        <v>239237.46999999991</v>
      </c>
      <c r="L333" s="195">
        <f t="shared" si="6"/>
        <v>427721.58999999979</v>
      </c>
      <c r="M333" s="195">
        <f t="shared" si="6"/>
        <v>440951.89999999991</v>
      </c>
      <c r="N333" s="195">
        <f>SUM(N2:N331)</f>
        <v>3031135.59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757A9-46DE-440C-BCE4-C18E4B3A0E0C}">
  <sheetPr>
    <tabColor rgb="FFFF0000"/>
  </sheetPr>
  <dimension ref="A1:B92"/>
  <sheetViews>
    <sheetView workbookViewId="0">
      <selection activeCell="C38" sqref="C38"/>
    </sheetView>
  </sheetViews>
  <sheetFormatPr defaultRowHeight="14.25" x14ac:dyDescent="0.45"/>
  <cols>
    <col min="1" max="1" width="38.19921875" bestFit="1" customWidth="1"/>
    <col min="2" max="2" width="16.19921875" bestFit="1" customWidth="1"/>
  </cols>
  <sheetData>
    <row r="1" spans="1:2" x14ac:dyDescent="0.45">
      <c r="A1" s="183" t="s">
        <v>48</v>
      </c>
      <c r="B1" s="184" t="s">
        <v>49</v>
      </c>
    </row>
    <row r="2" spans="1:2" x14ac:dyDescent="0.45">
      <c r="A2" s="126" t="s">
        <v>51</v>
      </c>
      <c r="B2" s="124">
        <v>4856.1000000000004</v>
      </c>
    </row>
    <row r="3" spans="1:2" x14ac:dyDescent="0.45">
      <c r="A3" s="126" t="s">
        <v>52</v>
      </c>
      <c r="B3" s="124">
        <v>313464.87</v>
      </c>
    </row>
    <row r="4" spans="1:2" x14ac:dyDescent="0.45">
      <c r="A4" s="126" t="s">
        <v>53</v>
      </c>
      <c r="B4" s="124">
        <v>3613</v>
      </c>
    </row>
    <row r="5" spans="1:2" x14ac:dyDescent="0.45">
      <c r="A5" s="126" t="s">
        <v>54</v>
      </c>
      <c r="B5" s="124">
        <v>9993.06</v>
      </c>
    </row>
    <row r="6" spans="1:2" x14ac:dyDescent="0.45">
      <c r="A6" s="126" t="s">
        <v>55</v>
      </c>
      <c r="B6" s="124">
        <v>2937</v>
      </c>
    </row>
    <row r="7" spans="1:2" x14ac:dyDescent="0.45">
      <c r="A7" s="126" t="s">
        <v>56</v>
      </c>
      <c r="B7" s="124">
        <v>17157.54</v>
      </c>
    </row>
    <row r="8" spans="1:2" x14ac:dyDescent="0.45">
      <c r="A8" s="126" t="s">
        <v>57</v>
      </c>
      <c r="B8" s="124">
        <v>3085</v>
      </c>
    </row>
    <row r="9" spans="1:2" x14ac:dyDescent="0.45">
      <c r="A9" s="126" t="s">
        <v>58</v>
      </c>
      <c r="B9" s="124">
        <v>9032.5</v>
      </c>
    </row>
    <row r="10" spans="1:2" x14ac:dyDescent="0.45">
      <c r="A10" s="126" t="s">
        <v>60</v>
      </c>
      <c r="B10" s="124">
        <v>11364.95</v>
      </c>
    </row>
    <row r="11" spans="1:2" x14ac:dyDescent="0.45">
      <c r="A11" s="126" t="s">
        <v>61</v>
      </c>
      <c r="B11" s="124">
        <v>34895</v>
      </c>
    </row>
    <row r="12" spans="1:2" x14ac:dyDescent="0.45">
      <c r="A12" s="126" t="s">
        <v>62</v>
      </c>
      <c r="B12" s="124">
        <v>11132.95</v>
      </c>
    </row>
    <row r="13" spans="1:2" x14ac:dyDescent="0.45">
      <c r="A13" s="126" t="s">
        <v>63</v>
      </c>
      <c r="B13" s="124">
        <v>5737.5</v>
      </c>
    </row>
    <row r="14" spans="1:2" x14ac:dyDescent="0.45">
      <c r="A14" s="126" t="s">
        <v>64</v>
      </c>
      <c r="B14" s="124">
        <v>300</v>
      </c>
    </row>
    <row r="15" spans="1:2" x14ac:dyDescent="0.45">
      <c r="A15" s="126" t="s">
        <v>65</v>
      </c>
      <c r="B15" s="124">
        <v>800</v>
      </c>
    </row>
    <row r="16" spans="1:2" x14ac:dyDescent="0.45">
      <c r="A16" s="126" t="s">
        <v>67</v>
      </c>
      <c r="B16" s="124">
        <v>27998.3</v>
      </c>
    </row>
    <row r="17" spans="1:2" x14ac:dyDescent="0.45">
      <c r="A17" s="126" t="s">
        <v>68</v>
      </c>
      <c r="B17" s="124">
        <v>149936.41</v>
      </c>
    </row>
    <row r="18" spans="1:2" x14ac:dyDescent="0.45">
      <c r="A18" s="126" t="s">
        <v>69</v>
      </c>
      <c r="B18" s="124">
        <v>20220</v>
      </c>
    </row>
    <row r="19" spans="1:2" x14ac:dyDescent="0.45">
      <c r="A19" s="126" t="s">
        <v>70</v>
      </c>
      <c r="B19" s="124">
        <v>72134</v>
      </c>
    </row>
    <row r="20" spans="1:2" x14ac:dyDescent="0.45">
      <c r="A20" s="126" t="s">
        <v>71</v>
      </c>
      <c r="B20" s="124">
        <v>59036</v>
      </c>
    </row>
    <row r="21" spans="1:2" x14ac:dyDescent="0.45">
      <c r="A21" s="126" t="s">
        <v>72</v>
      </c>
      <c r="B21" s="124">
        <v>4995</v>
      </c>
    </row>
    <row r="22" spans="1:2" x14ac:dyDescent="0.45">
      <c r="A22" s="126" t="s">
        <v>73</v>
      </c>
      <c r="B22" s="124">
        <v>6085.61</v>
      </c>
    </row>
    <row r="23" spans="1:2" x14ac:dyDescent="0.45">
      <c r="A23" s="126" t="s">
        <v>74</v>
      </c>
      <c r="B23" s="124">
        <v>13965</v>
      </c>
    </row>
    <row r="24" spans="1:2" x14ac:dyDescent="0.45">
      <c r="A24" s="126" t="s">
        <v>75</v>
      </c>
      <c r="B24" s="124">
        <v>42500</v>
      </c>
    </row>
    <row r="25" spans="1:2" x14ac:dyDescent="0.45">
      <c r="A25" s="126" t="s">
        <v>76</v>
      </c>
      <c r="B25" s="124">
        <v>48184.98</v>
      </c>
    </row>
    <row r="26" spans="1:2" x14ac:dyDescent="0.45">
      <c r="A26" s="126" t="s">
        <v>77</v>
      </c>
      <c r="B26" s="124">
        <v>1074444.5900000001</v>
      </c>
    </row>
    <row r="27" spans="1:2" x14ac:dyDescent="0.45">
      <c r="A27" s="126" t="s">
        <v>78</v>
      </c>
      <c r="B27" s="124">
        <v>1435</v>
      </c>
    </row>
    <row r="28" spans="1:2" x14ac:dyDescent="0.45">
      <c r="A28" s="126" t="s">
        <v>80</v>
      </c>
      <c r="B28" s="124">
        <v>87377.15</v>
      </c>
    </row>
    <row r="29" spans="1:2" x14ac:dyDescent="0.45">
      <c r="A29" s="126" t="s">
        <v>81</v>
      </c>
      <c r="B29" s="124">
        <v>3145</v>
      </c>
    </row>
    <row r="30" spans="1:2" x14ac:dyDescent="0.45">
      <c r="A30" s="126" t="s">
        <v>82</v>
      </c>
      <c r="B30" s="124">
        <v>25980.38</v>
      </c>
    </row>
    <row r="31" spans="1:2" x14ac:dyDescent="0.45">
      <c r="A31" s="126" t="s">
        <v>83</v>
      </c>
      <c r="B31" s="124">
        <v>17004.12</v>
      </c>
    </row>
    <row r="32" spans="1:2" x14ac:dyDescent="0.45">
      <c r="A32" s="126" t="s">
        <v>84</v>
      </c>
      <c r="B32" s="124">
        <v>3446</v>
      </c>
    </row>
    <row r="33" spans="1:2" x14ac:dyDescent="0.45">
      <c r="A33" s="126" t="s">
        <v>85</v>
      </c>
      <c r="B33" s="124">
        <v>30033.279999999999</v>
      </c>
    </row>
    <row r="34" spans="1:2" x14ac:dyDescent="0.45">
      <c r="A34" s="126" t="s">
        <v>86</v>
      </c>
      <c r="B34" s="124">
        <v>110526.93</v>
      </c>
    </row>
    <row r="35" spans="1:2" x14ac:dyDescent="0.45">
      <c r="A35" s="126" t="s">
        <v>87</v>
      </c>
      <c r="B35" s="124">
        <v>9830</v>
      </c>
    </row>
    <row r="36" spans="1:2" x14ac:dyDescent="0.45">
      <c r="A36" s="126" t="s">
        <v>88</v>
      </c>
      <c r="B36" s="124">
        <v>147828.75</v>
      </c>
    </row>
    <row r="37" spans="1:2" x14ac:dyDescent="0.45">
      <c r="A37" s="126" t="s">
        <v>89</v>
      </c>
      <c r="B37" s="124">
        <v>280907.96999999997</v>
      </c>
    </row>
    <row r="38" spans="1:2" x14ac:dyDescent="0.45">
      <c r="A38" s="126" t="s">
        <v>90</v>
      </c>
      <c r="B38" s="124">
        <v>29646.84</v>
      </c>
    </row>
    <row r="39" spans="1:2" x14ac:dyDescent="0.45">
      <c r="A39" s="126" t="s">
        <v>91</v>
      </c>
      <c r="B39" s="124">
        <v>442.24</v>
      </c>
    </row>
    <row r="40" spans="1:2" x14ac:dyDescent="0.45">
      <c r="A40" s="126" t="s">
        <v>92</v>
      </c>
      <c r="B40" s="124">
        <v>68213.58</v>
      </c>
    </row>
    <row r="41" spans="1:2" x14ac:dyDescent="0.45">
      <c r="A41" s="126" t="s">
        <v>93</v>
      </c>
      <c r="B41" s="124">
        <v>15266</v>
      </c>
    </row>
    <row r="42" spans="1:2" x14ac:dyDescent="0.45">
      <c r="A42" s="126" t="s">
        <v>94</v>
      </c>
      <c r="B42" s="124">
        <v>42794.64</v>
      </c>
    </row>
    <row r="43" spans="1:2" x14ac:dyDescent="0.45">
      <c r="A43" s="126" t="s">
        <v>95</v>
      </c>
      <c r="B43" s="124">
        <v>76167.67</v>
      </c>
    </row>
    <row r="44" spans="1:2" x14ac:dyDescent="0.45">
      <c r="A44" s="126" t="s">
        <v>97</v>
      </c>
      <c r="B44" s="124">
        <v>16640.25</v>
      </c>
    </row>
    <row r="45" spans="1:2" x14ac:dyDescent="0.45">
      <c r="A45" s="126" t="s">
        <v>98</v>
      </c>
      <c r="B45" s="124">
        <v>6393.03</v>
      </c>
    </row>
    <row r="46" spans="1:2" x14ac:dyDescent="0.45">
      <c r="A46" s="126" t="s">
        <v>99</v>
      </c>
      <c r="B46" s="124">
        <v>2500</v>
      </c>
    </row>
    <row r="47" spans="1:2" x14ac:dyDescent="0.45">
      <c r="A47" s="126" t="s">
        <v>100</v>
      </c>
      <c r="B47" s="124">
        <v>42000</v>
      </c>
    </row>
    <row r="48" spans="1:2" x14ac:dyDescent="0.45">
      <c r="A48" s="126" t="s">
        <v>102</v>
      </c>
      <c r="B48" s="124">
        <v>162701.15</v>
      </c>
    </row>
    <row r="49" spans="1:2" x14ac:dyDescent="0.45">
      <c r="A49" s="126" t="s">
        <v>103</v>
      </c>
      <c r="B49" s="124">
        <v>590938.66</v>
      </c>
    </row>
    <row r="50" spans="1:2" x14ac:dyDescent="0.45">
      <c r="A50" s="126" t="s">
        <v>104</v>
      </c>
      <c r="B50" s="124">
        <v>25785.25</v>
      </c>
    </row>
    <row r="51" spans="1:2" x14ac:dyDescent="0.45">
      <c r="A51" s="126" t="s">
        <v>105</v>
      </c>
      <c r="B51" s="124">
        <v>3152</v>
      </c>
    </row>
    <row r="52" spans="1:2" x14ac:dyDescent="0.45">
      <c r="A52" s="126" t="s">
        <v>106</v>
      </c>
      <c r="B52" s="124">
        <v>2277.91</v>
      </c>
    </row>
    <row r="53" spans="1:2" x14ac:dyDescent="0.45">
      <c r="A53" s="126" t="s">
        <v>107</v>
      </c>
      <c r="B53" s="124">
        <v>118484.99</v>
      </c>
    </row>
    <row r="54" spans="1:2" x14ac:dyDescent="0.45">
      <c r="A54" s="126" t="s">
        <v>108</v>
      </c>
      <c r="B54" s="124">
        <v>3249.95</v>
      </c>
    </row>
    <row r="55" spans="1:2" x14ac:dyDescent="0.45">
      <c r="A55" s="126" t="s">
        <v>109</v>
      </c>
      <c r="B55" s="124">
        <v>4208</v>
      </c>
    </row>
    <row r="56" spans="1:2" x14ac:dyDescent="0.45">
      <c r="A56" s="126" t="s">
        <v>110</v>
      </c>
      <c r="B56" s="124">
        <v>1471</v>
      </c>
    </row>
    <row r="57" spans="1:2" x14ac:dyDescent="0.45">
      <c r="A57" s="126" t="s">
        <v>111</v>
      </c>
      <c r="B57" s="124">
        <v>1317.29</v>
      </c>
    </row>
    <row r="58" spans="1:2" x14ac:dyDescent="0.45">
      <c r="A58" s="126" t="s">
        <v>112</v>
      </c>
      <c r="B58" s="124">
        <v>16781.82</v>
      </c>
    </row>
    <row r="59" spans="1:2" x14ac:dyDescent="0.45">
      <c r="A59" s="126" t="s">
        <v>113</v>
      </c>
      <c r="B59" s="124">
        <v>8785</v>
      </c>
    </row>
    <row r="60" spans="1:2" x14ac:dyDescent="0.45">
      <c r="A60" s="126" t="s">
        <v>114</v>
      </c>
      <c r="B60" s="124">
        <v>170401</v>
      </c>
    </row>
    <row r="61" spans="1:2" x14ac:dyDescent="0.45">
      <c r="A61" s="126" t="s">
        <v>116</v>
      </c>
      <c r="B61" s="124">
        <v>23653</v>
      </c>
    </row>
    <row r="62" spans="1:2" x14ac:dyDescent="0.45">
      <c r="A62" s="126" t="s">
        <v>117</v>
      </c>
      <c r="B62" s="124">
        <v>90522.87</v>
      </c>
    </row>
    <row r="63" spans="1:2" x14ac:dyDescent="0.45">
      <c r="A63" s="126" t="s">
        <v>119</v>
      </c>
      <c r="B63" s="124">
        <v>2268.5</v>
      </c>
    </row>
    <row r="64" spans="1:2" x14ac:dyDescent="0.45">
      <c r="A64" s="126" t="s">
        <v>120</v>
      </c>
      <c r="B64" s="124">
        <v>125266.11</v>
      </c>
    </row>
    <row r="65" spans="1:2" x14ac:dyDescent="0.45">
      <c r="A65" s="126" t="s">
        <v>124</v>
      </c>
      <c r="B65" s="124">
        <v>4775.3999999999996</v>
      </c>
    </row>
    <row r="66" spans="1:2" x14ac:dyDescent="0.45">
      <c r="A66" s="126" t="s">
        <v>125</v>
      </c>
      <c r="B66" s="124">
        <v>15340.68</v>
      </c>
    </row>
    <row r="67" spans="1:2" x14ac:dyDescent="0.45">
      <c r="A67" s="126" t="s">
        <v>126</v>
      </c>
      <c r="B67" s="124">
        <v>3864</v>
      </c>
    </row>
    <row r="68" spans="1:2" x14ac:dyDescent="0.45">
      <c r="A68" s="126" t="s">
        <v>127</v>
      </c>
      <c r="B68" s="124">
        <v>2755</v>
      </c>
    </row>
    <row r="69" spans="1:2" x14ac:dyDescent="0.45">
      <c r="A69" s="126" t="s">
        <v>128</v>
      </c>
      <c r="B69" s="124">
        <v>121647.7</v>
      </c>
    </row>
    <row r="70" spans="1:2" x14ac:dyDescent="0.45">
      <c r="A70" s="126" t="s">
        <v>129</v>
      </c>
      <c r="B70" s="124">
        <v>12881.55</v>
      </c>
    </row>
    <row r="71" spans="1:2" x14ac:dyDescent="0.45">
      <c r="A71" s="126" t="s">
        <v>130</v>
      </c>
      <c r="B71" s="124">
        <v>4504.63</v>
      </c>
    </row>
    <row r="72" spans="1:2" x14ac:dyDescent="0.45">
      <c r="A72" s="126" t="s">
        <v>131</v>
      </c>
      <c r="B72" s="124">
        <v>96112.77</v>
      </c>
    </row>
    <row r="73" spans="1:2" x14ac:dyDescent="0.45">
      <c r="A73" s="126" t="s">
        <v>132</v>
      </c>
      <c r="B73" s="124">
        <v>41870.06</v>
      </c>
    </row>
    <row r="74" spans="1:2" x14ac:dyDescent="0.45">
      <c r="A74" s="126" t="s">
        <v>133</v>
      </c>
      <c r="B74" s="124">
        <v>667</v>
      </c>
    </row>
    <row r="75" spans="1:2" x14ac:dyDescent="0.45">
      <c r="A75" s="126" t="s">
        <v>134</v>
      </c>
      <c r="B75" s="124">
        <v>4110</v>
      </c>
    </row>
    <row r="76" spans="1:2" x14ac:dyDescent="0.45">
      <c r="A76" s="126" t="s">
        <v>135</v>
      </c>
      <c r="B76" s="124">
        <v>45343.92</v>
      </c>
    </row>
    <row r="77" spans="1:2" x14ac:dyDescent="0.45">
      <c r="A77" s="126" t="s">
        <v>136</v>
      </c>
      <c r="B77" s="124">
        <v>13334.05</v>
      </c>
    </row>
    <row r="78" spans="1:2" x14ac:dyDescent="0.45">
      <c r="A78" s="126" t="s">
        <v>138</v>
      </c>
      <c r="B78" s="124">
        <v>23598.880000000001</v>
      </c>
    </row>
    <row r="79" spans="1:2" x14ac:dyDescent="0.45">
      <c r="A79" s="126" t="s">
        <v>139</v>
      </c>
      <c r="B79" s="124">
        <v>52760.639999999999</v>
      </c>
    </row>
    <row r="80" spans="1:2" x14ac:dyDescent="0.45">
      <c r="A80" s="126" t="s">
        <v>140</v>
      </c>
      <c r="B80" s="124">
        <v>20230.54</v>
      </c>
    </row>
    <row r="81" spans="1:2" x14ac:dyDescent="0.45">
      <c r="A81" s="126" t="s">
        <v>141</v>
      </c>
      <c r="B81" s="124">
        <v>44212.17</v>
      </c>
    </row>
    <row r="82" spans="1:2" x14ac:dyDescent="0.45">
      <c r="A82" s="126" t="s">
        <v>142</v>
      </c>
      <c r="B82" s="124">
        <v>101390.8</v>
      </c>
    </row>
    <row r="83" spans="1:2" x14ac:dyDescent="0.45">
      <c r="A83" s="126" t="s">
        <v>143</v>
      </c>
      <c r="B83" s="124">
        <v>222715.2</v>
      </c>
    </row>
    <row r="84" spans="1:2" x14ac:dyDescent="0.45">
      <c r="A84" s="126" t="s">
        <v>144</v>
      </c>
      <c r="B84" s="124">
        <v>8982</v>
      </c>
    </row>
    <row r="85" spans="1:2" x14ac:dyDescent="0.45">
      <c r="A85" s="126" t="s">
        <v>145</v>
      </c>
      <c r="B85" s="124">
        <v>101587.91</v>
      </c>
    </row>
    <row r="86" spans="1:2" x14ac:dyDescent="0.45">
      <c r="A86" s="126" t="s">
        <v>146</v>
      </c>
      <c r="B86" s="124">
        <v>230204.55</v>
      </c>
    </row>
    <row r="87" spans="1:2" x14ac:dyDescent="0.45">
      <c r="A87" s="126" t="s">
        <v>147</v>
      </c>
      <c r="B87" s="124">
        <v>25674.16</v>
      </c>
    </row>
    <row r="88" spans="1:2" x14ac:dyDescent="0.45">
      <c r="A88" s="126" t="s">
        <v>149</v>
      </c>
      <c r="B88" s="124">
        <v>10091.290000000001</v>
      </c>
    </row>
    <row r="89" spans="1:2" x14ac:dyDescent="0.45">
      <c r="A89" s="126" t="s">
        <v>150</v>
      </c>
      <c r="B89" s="124">
        <v>358471.38</v>
      </c>
    </row>
    <row r="90" spans="1:2" x14ac:dyDescent="0.45">
      <c r="A90" s="126" t="s">
        <v>151</v>
      </c>
      <c r="B90" s="124">
        <v>4476</v>
      </c>
    </row>
    <row r="91" spans="1:2" ht="14.65" thickBot="1" x14ac:dyDescent="0.5">
      <c r="A91" s="185" t="s">
        <v>2</v>
      </c>
      <c r="B91" s="186">
        <f>SUM(B2:B90)</f>
        <v>5888314.9699999988</v>
      </c>
    </row>
    <row r="92" spans="1:2" ht="14.65" thickTop="1" x14ac:dyDescent="0.4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D5287-BCDF-4673-B362-E2F42D3875AB}">
  <dimension ref="A1:E104"/>
  <sheetViews>
    <sheetView workbookViewId="0">
      <selection activeCell="E53" sqref="E53"/>
    </sheetView>
  </sheetViews>
  <sheetFormatPr defaultRowHeight="14.25" x14ac:dyDescent="0.45"/>
  <cols>
    <col min="1" max="1" width="48.796875" bestFit="1" customWidth="1"/>
    <col min="2" max="2" width="16.19921875" bestFit="1" customWidth="1"/>
    <col min="4" max="4" width="23.3984375" customWidth="1"/>
    <col min="5" max="5" width="16.59765625" customWidth="1"/>
  </cols>
  <sheetData>
    <row r="1" spans="1:5" x14ac:dyDescent="0.45">
      <c r="A1" s="127" t="s">
        <v>48</v>
      </c>
      <c r="B1" s="124" t="s">
        <v>49</v>
      </c>
    </row>
    <row r="2" spans="1:5" x14ac:dyDescent="0.45">
      <c r="A2" s="125" t="s">
        <v>50</v>
      </c>
      <c r="B2" s="124">
        <v>364139.06999999995</v>
      </c>
      <c r="D2" s="128" t="s">
        <v>153</v>
      </c>
      <c r="E2" s="129">
        <f>GETPIVOTDATA("Usf Total Spend",$A$1)</f>
        <v>7025246.2199999988</v>
      </c>
    </row>
    <row r="3" spans="1:5" x14ac:dyDescent="0.45">
      <c r="A3" s="126" t="s">
        <v>51</v>
      </c>
      <c r="B3" s="124">
        <v>4856.1000000000004</v>
      </c>
      <c r="D3" s="128" t="s">
        <v>154</v>
      </c>
      <c r="E3" s="128">
        <v>90</v>
      </c>
    </row>
    <row r="4" spans="1:5" x14ac:dyDescent="0.45">
      <c r="A4" s="126" t="s">
        <v>52</v>
      </c>
      <c r="B4" s="124">
        <v>313464.87</v>
      </c>
    </row>
    <row r="5" spans="1:5" x14ac:dyDescent="0.45">
      <c r="A5" s="126" t="s">
        <v>53</v>
      </c>
      <c r="B5" s="124">
        <v>3613</v>
      </c>
    </row>
    <row r="6" spans="1:5" x14ac:dyDescent="0.45">
      <c r="A6" s="126" t="s">
        <v>54</v>
      </c>
      <c r="B6" s="124">
        <v>9993.06</v>
      </c>
    </row>
    <row r="7" spans="1:5" x14ac:dyDescent="0.45">
      <c r="A7" s="126" t="s">
        <v>55</v>
      </c>
      <c r="B7" s="124">
        <v>2937</v>
      </c>
    </row>
    <row r="8" spans="1:5" x14ac:dyDescent="0.45">
      <c r="A8" s="126" t="s">
        <v>56</v>
      </c>
      <c r="B8" s="124">
        <v>17157.54</v>
      </c>
    </row>
    <row r="9" spans="1:5" x14ac:dyDescent="0.45">
      <c r="A9" s="126" t="s">
        <v>57</v>
      </c>
      <c r="B9" s="124">
        <v>3085</v>
      </c>
    </row>
    <row r="10" spans="1:5" x14ac:dyDescent="0.45">
      <c r="A10" s="126" t="s">
        <v>58</v>
      </c>
      <c r="B10" s="124">
        <v>9032.5</v>
      </c>
    </row>
    <row r="11" spans="1:5" x14ac:dyDescent="0.45">
      <c r="A11" s="125" t="s">
        <v>59</v>
      </c>
      <c r="B11" s="124">
        <v>64230.399999999994</v>
      </c>
    </row>
    <row r="12" spans="1:5" x14ac:dyDescent="0.45">
      <c r="A12" s="126" t="s">
        <v>60</v>
      </c>
      <c r="B12" s="124">
        <v>11364.95</v>
      </c>
    </row>
    <row r="13" spans="1:5" x14ac:dyDescent="0.45">
      <c r="A13" s="126" t="s">
        <v>61</v>
      </c>
      <c r="B13" s="124">
        <v>34895</v>
      </c>
    </row>
    <row r="14" spans="1:5" x14ac:dyDescent="0.45">
      <c r="A14" s="126" t="s">
        <v>62</v>
      </c>
      <c r="B14" s="124">
        <v>11132.95</v>
      </c>
    </row>
    <row r="15" spans="1:5" x14ac:dyDescent="0.45">
      <c r="A15" s="126" t="s">
        <v>63</v>
      </c>
      <c r="B15" s="124">
        <v>5737.5</v>
      </c>
    </row>
    <row r="16" spans="1:5" x14ac:dyDescent="0.45">
      <c r="A16" s="126" t="s">
        <v>64</v>
      </c>
      <c r="B16" s="124">
        <v>300</v>
      </c>
    </row>
    <row r="17" spans="1:2" x14ac:dyDescent="0.45">
      <c r="A17" s="126" t="s">
        <v>65</v>
      </c>
      <c r="B17" s="124">
        <v>800</v>
      </c>
    </row>
    <row r="18" spans="1:2" x14ac:dyDescent="0.45">
      <c r="A18" s="125" t="s">
        <v>66</v>
      </c>
      <c r="B18" s="124">
        <v>1520934.8900000001</v>
      </c>
    </row>
    <row r="19" spans="1:2" x14ac:dyDescent="0.45">
      <c r="A19" s="126" t="s">
        <v>67</v>
      </c>
      <c r="B19" s="124">
        <v>27998.3</v>
      </c>
    </row>
    <row r="20" spans="1:2" x14ac:dyDescent="0.45">
      <c r="A20" s="126" t="s">
        <v>68</v>
      </c>
      <c r="B20" s="124">
        <v>149936.41</v>
      </c>
    </row>
    <row r="21" spans="1:2" x14ac:dyDescent="0.45">
      <c r="A21" s="126" t="s">
        <v>69</v>
      </c>
      <c r="B21" s="124">
        <v>20220</v>
      </c>
    </row>
    <row r="22" spans="1:2" x14ac:dyDescent="0.45">
      <c r="A22" s="126" t="s">
        <v>70</v>
      </c>
      <c r="B22" s="124">
        <v>72134</v>
      </c>
    </row>
    <row r="23" spans="1:2" x14ac:dyDescent="0.45">
      <c r="A23" s="126" t="s">
        <v>71</v>
      </c>
      <c r="B23" s="124">
        <v>59036</v>
      </c>
    </row>
    <row r="24" spans="1:2" x14ac:dyDescent="0.45">
      <c r="A24" s="126" t="s">
        <v>72</v>
      </c>
      <c r="B24" s="124">
        <v>4995</v>
      </c>
    </row>
    <row r="25" spans="1:2" x14ac:dyDescent="0.45">
      <c r="A25" s="126" t="s">
        <v>73</v>
      </c>
      <c r="B25" s="124">
        <v>6085.61</v>
      </c>
    </row>
    <row r="26" spans="1:2" x14ac:dyDescent="0.45">
      <c r="A26" s="126" t="s">
        <v>74</v>
      </c>
      <c r="B26" s="124">
        <v>13965</v>
      </c>
    </row>
    <row r="27" spans="1:2" x14ac:dyDescent="0.45">
      <c r="A27" s="126" t="s">
        <v>75</v>
      </c>
      <c r="B27" s="124">
        <v>42500</v>
      </c>
    </row>
    <row r="28" spans="1:2" x14ac:dyDescent="0.45">
      <c r="A28" s="126" t="s">
        <v>76</v>
      </c>
      <c r="B28" s="124">
        <v>48184.98</v>
      </c>
    </row>
    <row r="29" spans="1:2" x14ac:dyDescent="0.45">
      <c r="A29" s="126" t="s">
        <v>77</v>
      </c>
      <c r="B29" s="124">
        <v>1074444.5900000001</v>
      </c>
    </row>
    <row r="30" spans="1:2" x14ac:dyDescent="0.45">
      <c r="A30" s="126" t="s">
        <v>78</v>
      </c>
      <c r="B30" s="124">
        <v>1435</v>
      </c>
    </row>
    <row r="31" spans="1:2" x14ac:dyDescent="0.45">
      <c r="A31" s="125" t="s">
        <v>79</v>
      </c>
      <c r="B31" s="124">
        <v>948610.54999999993</v>
      </c>
    </row>
    <row r="32" spans="1:2" x14ac:dyDescent="0.45">
      <c r="A32" s="126" t="s">
        <v>80</v>
      </c>
      <c r="B32" s="124">
        <v>87377.15</v>
      </c>
    </row>
    <row r="33" spans="1:2" x14ac:dyDescent="0.45">
      <c r="A33" s="126" t="s">
        <v>81</v>
      </c>
      <c r="B33" s="124">
        <v>3145</v>
      </c>
    </row>
    <row r="34" spans="1:2" x14ac:dyDescent="0.45">
      <c r="A34" s="126" t="s">
        <v>82</v>
      </c>
      <c r="B34" s="124">
        <v>25980.38</v>
      </c>
    </row>
    <row r="35" spans="1:2" x14ac:dyDescent="0.45">
      <c r="A35" s="126" t="s">
        <v>83</v>
      </c>
      <c r="B35" s="124">
        <v>17004.12</v>
      </c>
    </row>
    <row r="36" spans="1:2" x14ac:dyDescent="0.45">
      <c r="A36" s="126" t="s">
        <v>84</v>
      </c>
      <c r="B36" s="124">
        <v>3446</v>
      </c>
    </row>
    <row r="37" spans="1:2" x14ac:dyDescent="0.45">
      <c r="A37" s="126" t="s">
        <v>85</v>
      </c>
      <c r="B37" s="124">
        <v>30033.279999999999</v>
      </c>
    </row>
    <row r="38" spans="1:2" x14ac:dyDescent="0.45">
      <c r="A38" s="126" t="s">
        <v>86</v>
      </c>
      <c r="B38" s="124">
        <v>110526.93</v>
      </c>
    </row>
    <row r="39" spans="1:2" x14ac:dyDescent="0.45">
      <c r="A39" s="126" t="s">
        <v>87</v>
      </c>
      <c r="B39" s="124">
        <v>9830</v>
      </c>
    </row>
    <row r="40" spans="1:2" x14ac:dyDescent="0.45">
      <c r="A40" s="126" t="s">
        <v>88</v>
      </c>
      <c r="B40" s="124">
        <v>147828.75</v>
      </c>
    </row>
    <row r="41" spans="1:2" x14ac:dyDescent="0.45">
      <c r="A41" s="126" t="s">
        <v>89</v>
      </c>
      <c r="B41" s="124">
        <v>280907.96999999997</v>
      </c>
    </row>
    <row r="42" spans="1:2" x14ac:dyDescent="0.45">
      <c r="A42" s="126" t="s">
        <v>90</v>
      </c>
      <c r="B42" s="124">
        <v>29646.84</v>
      </c>
    </row>
    <row r="43" spans="1:2" x14ac:dyDescent="0.45">
      <c r="A43" s="126" t="s">
        <v>91</v>
      </c>
      <c r="B43" s="124">
        <v>442.24</v>
      </c>
    </row>
    <row r="44" spans="1:2" x14ac:dyDescent="0.45">
      <c r="A44" s="126" t="s">
        <v>92</v>
      </c>
      <c r="B44" s="124">
        <v>68213.58</v>
      </c>
    </row>
    <row r="45" spans="1:2" x14ac:dyDescent="0.45">
      <c r="A45" s="126" t="s">
        <v>93</v>
      </c>
      <c r="B45" s="124">
        <v>15266</v>
      </c>
    </row>
    <row r="46" spans="1:2" x14ac:dyDescent="0.45">
      <c r="A46" s="126" t="s">
        <v>94</v>
      </c>
      <c r="B46" s="124">
        <v>42794.64</v>
      </c>
    </row>
    <row r="47" spans="1:2" x14ac:dyDescent="0.45">
      <c r="A47" s="126" t="s">
        <v>95</v>
      </c>
      <c r="B47" s="124">
        <v>76167.67</v>
      </c>
    </row>
    <row r="48" spans="1:2" x14ac:dyDescent="0.45">
      <c r="A48" s="125" t="s">
        <v>96</v>
      </c>
      <c r="B48" s="124">
        <v>67533.279999999999</v>
      </c>
    </row>
    <row r="49" spans="1:2" x14ac:dyDescent="0.45">
      <c r="A49" s="126" t="s">
        <v>97</v>
      </c>
      <c r="B49" s="124">
        <v>16640.25</v>
      </c>
    </row>
    <row r="50" spans="1:2" x14ac:dyDescent="0.45">
      <c r="A50" s="126" t="s">
        <v>98</v>
      </c>
      <c r="B50" s="124">
        <v>6393.03</v>
      </c>
    </row>
    <row r="51" spans="1:2" x14ac:dyDescent="0.45">
      <c r="A51" s="126" t="s">
        <v>99</v>
      </c>
      <c r="B51" s="124">
        <v>2500</v>
      </c>
    </row>
    <row r="52" spans="1:2" x14ac:dyDescent="0.45">
      <c r="A52" s="126" t="s">
        <v>100</v>
      </c>
      <c r="B52" s="124">
        <v>42000</v>
      </c>
    </row>
    <row r="53" spans="1:2" x14ac:dyDescent="0.45">
      <c r="A53" s="125" t="s">
        <v>101</v>
      </c>
      <c r="B53" s="124">
        <v>1109554.02</v>
      </c>
    </row>
    <row r="54" spans="1:2" x14ac:dyDescent="0.45">
      <c r="A54" s="126" t="s">
        <v>102</v>
      </c>
      <c r="B54" s="124">
        <v>162701.15</v>
      </c>
    </row>
    <row r="55" spans="1:2" x14ac:dyDescent="0.45">
      <c r="A55" s="126" t="s">
        <v>103</v>
      </c>
      <c r="B55" s="124">
        <v>590938.66</v>
      </c>
    </row>
    <row r="56" spans="1:2" x14ac:dyDescent="0.45">
      <c r="A56" s="126" t="s">
        <v>104</v>
      </c>
      <c r="B56" s="124">
        <v>25785.25</v>
      </c>
    </row>
    <row r="57" spans="1:2" x14ac:dyDescent="0.45">
      <c r="A57" s="126" t="s">
        <v>105</v>
      </c>
      <c r="B57" s="124">
        <v>3152</v>
      </c>
    </row>
    <row r="58" spans="1:2" x14ac:dyDescent="0.45">
      <c r="A58" s="126" t="s">
        <v>106</v>
      </c>
      <c r="B58" s="124">
        <v>2277.91</v>
      </c>
    </row>
    <row r="59" spans="1:2" x14ac:dyDescent="0.45">
      <c r="A59" s="126" t="s">
        <v>107</v>
      </c>
      <c r="B59" s="124">
        <v>118484.99</v>
      </c>
    </row>
    <row r="60" spans="1:2" x14ac:dyDescent="0.45">
      <c r="A60" s="126" t="s">
        <v>108</v>
      </c>
      <c r="B60" s="124">
        <v>3249.95</v>
      </c>
    </row>
    <row r="61" spans="1:2" x14ac:dyDescent="0.45">
      <c r="A61" s="126" t="s">
        <v>109</v>
      </c>
      <c r="B61" s="124">
        <v>4208</v>
      </c>
    </row>
    <row r="62" spans="1:2" x14ac:dyDescent="0.45">
      <c r="A62" s="126" t="s">
        <v>110</v>
      </c>
      <c r="B62" s="124">
        <v>1471</v>
      </c>
    </row>
    <row r="63" spans="1:2" x14ac:dyDescent="0.45">
      <c r="A63" s="126" t="s">
        <v>111</v>
      </c>
      <c r="B63" s="124">
        <v>1317.29</v>
      </c>
    </row>
    <row r="64" spans="1:2" x14ac:dyDescent="0.45">
      <c r="A64" s="126" t="s">
        <v>112</v>
      </c>
      <c r="B64" s="124">
        <v>16781.82</v>
      </c>
    </row>
    <row r="65" spans="1:2" x14ac:dyDescent="0.45">
      <c r="A65" s="126" t="s">
        <v>113</v>
      </c>
      <c r="B65" s="124">
        <v>8785</v>
      </c>
    </row>
    <row r="66" spans="1:2" x14ac:dyDescent="0.45">
      <c r="A66" s="126" t="s">
        <v>114</v>
      </c>
      <c r="B66" s="124">
        <v>170401</v>
      </c>
    </row>
    <row r="67" spans="1:2" x14ac:dyDescent="0.45">
      <c r="A67" s="125" t="s">
        <v>115</v>
      </c>
      <c r="B67" s="124">
        <v>114175.87</v>
      </c>
    </row>
    <row r="68" spans="1:2" x14ac:dyDescent="0.45">
      <c r="A68" s="126" t="s">
        <v>116</v>
      </c>
      <c r="B68" s="124">
        <v>23653</v>
      </c>
    </row>
    <row r="69" spans="1:2" x14ac:dyDescent="0.45">
      <c r="A69" s="126" t="s">
        <v>117</v>
      </c>
      <c r="B69" s="124">
        <v>90522.87</v>
      </c>
    </row>
    <row r="70" spans="1:2" x14ac:dyDescent="0.45">
      <c r="A70" s="125" t="s">
        <v>118</v>
      </c>
      <c r="B70" s="124">
        <v>127534.61</v>
      </c>
    </row>
    <row r="71" spans="1:2" x14ac:dyDescent="0.45">
      <c r="A71" s="126" t="s">
        <v>119</v>
      </c>
      <c r="B71" s="124">
        <v>2268.5</v>
      </c>
    </row>
    <row r="72" spans="1:2" x14ac:dyDescent="0.45">
      <c r="A72" s="126" t="s">
        <v>120</v>
      </c>
      <c r="B72" s="124">
        <v>125266.11</v>
      </c>
    </row>
    <row r="73" spans="1:2" x14ac:dyDescent="0.45">
      <c r="A73" s="125" t="s">
        <v>121</v>
      </c>
      <c r="B73" s="191">
        <v>781463.78</v>
      </c>
    </row>
    <row r="74" spans="1:2" x14ac:dyDescent="0.45">
      <c r="A74" s="125" t="s">
        <v>122</v>
      </c>
      <c r="B74" s="191">
        <v>355467.47</v>
      </c>
    </row>
    <row r="75" spans="1:2" x14ac:dyDescent="0.45">
      <c r="A75" s="125" t="s">
        <v>123</v>
      </c>
      <c r="B75" s="124">
        <v>367206.75999999995</v>
      </c>
    </row>
    <row r="76" spans="1:2" x14ac:dyDescent="0.45">
      <c r="A76" s="126" t="s">
        <v>124</v>
      </c>
      <c r="B76" s="124">
        <v>4775.3999999999996</v>
      </c>
    </row>
    <row r="77" spans="1:2" x14ac:dyDescent="0.45">
      <c r="A77" s="126" t="s">
        <v>125</v>
      </c>
      <c r="B77" s="124">
        <v>15340.68</v>
      </c>
    </row>
    <row r="78" spans="1:2" x14ac:dyDescent="0.45">
      <c r="A78" s="126" t="s">
        <v>126</v>
      </c>
      <c r="B78" s="124">
        <v>3864</v>
      </c>
    </row>
    <row r="79" spans="1:2" x14ac:dyDescent="0.45">
      <c r="A79" s="126" t="s">
        <v>127</v>
      </c>
      <c r="B79" s="124">
        <v>2755</v>
      </c>
    </row>
    <row r="80" spans="1:2" x14ac:dyDescent="0.45">
      <c r="A80" s="126" t="s">
        <v>128</v>
      </c>
      <c r="B80" s="124">
        <v>121647.7</v>
      </c>
    </row>
    <row r="81" spans="1:2" x14ac:dyDescent="0.45">
      <c r="A81" s="126" t="s">
        <v>129</v>
      </c>
      <c r="B81" s="124">
        <v>12881.55</v>
      </c>
    </row>
    <row r="82" spans="1:2" x14ac:dyDescent="0.45">
      <c r="A82" s="126" t="s">
        <v>130</v>
      </c>
      <c r="B82" s="124">
        <v>4504.63</v>
      </c>
    </row>
    <row r="83" spans="1:2" x14ac:dyDescent="0.45">
      <c r="A83" s="126" t="s">
        <v>131</v>
      </c>
      <c r="B83" s="124">
        <v>96112.77</v>
      </c>
    </row>
    <row r="84" spans="1:2" x14ac:dyDescent="0.45">
      <c r="A84" s="126" t="s">
        <v>132</v>
      </c>
      <c r="B84" s="124">
        <v>41870.06</v>
      </c>
    </row>
    <row r="85" spans="1:2" x14ac:dyDescent="0.45">
      <c r="A85" s="126" t="s">
        <v>133</v>
      </c>
      <c r="B85" s="124">
        <v>667</v>
      </c>
    </row>
    <row r="86" spans="1:2" x14ac:dyDescent="0.45">
      <c r="A86" s="126" t="s">
        <v>134</v>
      </c>
      <c r="B86" s="124">
        <v>4110</v>
      </c>
    </row>
    <row r="87" spans="1:2" x14ac:dyDescent="0.45">
      <c r="A87" s="126" t="s">
        <v>135</v>
      </c>
      <c r="B87" s="124">
        <v>45343.92</v>
      </c>
    </row>
    <row r="88" spans="1:2" x14ac:dyDescent="0.45">
      <c r="A88" s="126" t="s">
        <v>136</v>
      </c>
      <c r="B88" s="124">
        <v>13334.05</v>
      </c>
    </row>
    <row r="89" spans="1:2" x14ac:dyDescent="0.45">
      <c r="A89" s="125" t="s">
        <v>137</v>
      </c>
      <c r="B89" s="124">
        <v>831356.85</v>
      </c>
    </row>
    <row r="90" spans="1:2" x14ac:dyDescent="0.45">
      <c r="A90" s="126" t="s">
        <v>138</v>
      </c>
      <c r="B90" s="124">
        <v>23598.880000000001</v>
      </c>
    </row>
    <row r="91" spans="1:2" x14ac:dyDescent="0.45">
      <c r="A91" s="126" t="s">
        <v>139</v>
      </c>
      <c r="B91" s="124">
        <v>52760.639999999999</v>
      </c>
    </row>
    <row r="92" spans="1:2" x14ac:dyDescent="0.45">
      <c r="A92" s="126" t="s">
        <v>140</v>
      </c>
      <c r="B92" s="124">
        <v>20230.54</v>
      </c>
    </row>
    <row r="93" spans="1:2" x14ac:dyDescent="0.45">
      <c r="A93" s="126" t="s">
        <v>141</v>
      </c>
      <c r="B93" s="124">
        <v>44212.17</v>
      </c>
    </row>
    <row r="94" spans="1:2" x14ac:dyDescent="0.45">
      <c r="A94" s="126" t="s">
        <v>142</v>
      </c>
      <c r="B94" s="124">
        <v>101390.8</v>
      </c>
    </row>
    <row r="95" spans="1:2" x14ac:dyDescent="0.45">
      <c r="A95" s="126" t="s">
        <v>143</v>
      </c>
      <c r="B95" s="124">
        <v>222715.2</v>
      </c>
    </row>
    <row r="96" spans="1:2" x14ac:dyDescent="0.45">
      <c r="A96" s="126" t="s">
        <v>144</v>
      </c>
      <c r="B96" s="124">
        <v>8982</v>
      </c>
    </row>
    <row r="97" spans="1:2" x14ac:dyDescent="0.45">
      <c r="A97" s="126" t="s">
        <v>145</v>
      </c>
      <c r="B97" s="124">
        <v>101587.91</v>
      </c>
    </row>
    <row r="98" spans="1:2" x14ac:dyDescent="0.45">
      <c r="A98" s="126" t="s">
        <v>146</v>
      </c>
      <c r="B98" s="124">
        <v>230204.55</v>
      </c>
    </row>
    <row r="99" spans="1:2" x14ac:dyDescent="0.45">
      <c r="A99" s="126" t="s">
        <v>147</v>
      </c>
      <c r="B99" s="124">
        <v>25674.16</v>
      </c>
    </row>
    <row r="100" spans="1:2" x14ac:dyDescent="0.45">
      <c r="A100" s="125" t="s">
        <v>148</v>
      </c>
      <c r="B100" s="124">
        <v>373038.67</v>
      </c>
    </row>
    <row r="101" spans="1:2" x14ac:dyDescent="0.45">
      <c r="A101" s="126" t="s">
        <v>149</v>
      </c>
      <c r="B101" s="124">
        <v>10091.290000000001</v>
      </c>
    </row>
    <row r="102" spans="1:2" x14ac:dyDescent="0.45">
      <c r="A102" s="126" t="s">
        <v>150</v>
      </c>
      <c r="B102" s="124">
        <v>358471.38</v>
      </c>
    </row>
    <row r="103" spans="1:2" x14ac:dyDescent="0.45">
      <c r="A103" s="126" t="s">
        <v>151</v>
      </c>
      <c r="B103" s="124">
        <v>4476</v>
      </c>
    </row>
    <row r="104" spans="1:2" x14ac:dyDescent="0.45">
      <c r="A104" s="125" t="s">
        <v>152</v>
      </c>
      <c r="B104" s="124">
        <v>7025246.2199999988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DA4F0-1444-4D1B-9815-E58DFB84239E}">
  <dimension ref="A3:B71"/>
  <sheetViews>
    <sheetView workbookViewId="0">
      <selection activeCell="J3" sqref="J3"/>
    </sheetView>
  </sheetViews>
  <sheetFormatPr defaultRowHeight="14.25" x14ac:dyDescent="0.45"/>
  <cols>
    <col min="1" max="1" width="31.59765625" bestFit="1" customWidth="1"/>
    <col min="2" max="2" width="13.1328125" bestFit="1" customWidth="1"/>
  </cols>
  <sheetData>
    <row r="3" spans="1:2" x14ac:dyDescent="0.45">
      <c r="A3" t="s">
        <v>48</v>
      </c>
      <c r="B3" t="s">
        <v>301</v>
      </c>
    </row>
    <row r="4" spans="1:2" x14ac:dyDescent="0.45">
      <c r="A4" s="125" t="s">
        <v>302</v>
      </c>
      <c r="B4" s="189">
        <v>5112285.5599999996</v>
      </c>
    </row>
    <row r="5" spans="1:2" x14ac:dyDescent="0.45">
      <c r="A5" s="125" t="s">
        <v>303</v>
      </c>
      <c r="B5" s="189">
        <v>2662916</v>
      </c>
    </row>
    <row r="6" spans="1:2" x14ac:dyDescent="0.45">
      <c r="A6" s="125" t="s">
        <v>304</v>
      </c>
      <c r="B6" s="189">
        <v>1755406.76</v>
      </c>
    </row>
    <row r="7" spans="1:2" x14ac:dyDescent="0.45">
      <c r="A7" s="125" t="s">
        <v>305</v>
      </c>
      <c r="B7" s="189">
        <v>933810</v>
      </c>
    </row>
    <row r="8" spans="1:2" x14ac:dyDescent="0.45">
      <c r="A8" s="125" t="s">
        <v>306</v>
      </c>
      <c r="B8" s="189">
        <v>858229.9</v>
      </c>
    </row>
    <row r="9" spans="1:2" x14ac:dyDescent="0.45">
      <c r="A9" s="125" t="s">
        <v>307</v>
      </c>
      <c r="B9" s="189">
        <v>380364</v>
      </c>
    </row>
    <row r="10" spans="1:2" x14ac:dyDescent="0.45">
      <c r="A10" s="125" t="s">
        <v>308</v>
      </c>
      <c r="B10" s="189">
        <v>380150.5</v>
      </c>
    </row>
    <row r="11" spans="1:2" x14ac:dyDescent="0.45">
      <c r="A11" s="125" t="s">
        <v>309</v>
      </c>
      <c r="B11" s="189">
        <v>357487.35</v>
      </c>
    </row>
    <row r="12" spans="1:2" x14ac:dyDescent="0.45">
      <c r="A12" s="125" t="s">
        <v>310</v>
      </c>
      <c r="B12" s="189">
        <v>320155.59999999998</v>
      </c>
    </row>
    <row r="13" spans="1:2" x14ac:dyDescent="0.45">
      <c r="A13" s="125" t="s">
        <v>311</v>
      </c>
      <c r="B13" s="189">
        <v>299948.15999999997</v>
      </c>
    </row>
    <row r="14" spans="1:2" x14ac:dyDescent="0.45">
      <c r="A14" s="125" t="s">
        <v>312</v>
      </c>
      <c r="B14" s="189">
        <v>173227.27</v>
      </c>
    </row>
    <row r="15" spans="1:2" x14ac:dyDescent="0.45">
      <c r="A15" s="125" t="s">
        <v>313</v>
      </c>
      <c r="B15" s="189">
        <v>168924</v>
      </c>
    </row>
    <row r="16" spans="1:2" x14ac:dyDescent="0.45">
      <c r="A16" s="125" t="s">
        <v>314</v>
      </c>
      <c r="B16" s="189">
        <v>140936</v>
      </c>
    </row>
    <row r="17" spans="1:2" x14ac:dyDescent="0.45">
      <c r="A17" s="125" t="s">
        <v>315</v>
      </c>
      <c r="B17" s="189">
        <v>103417.8</v>
      </c>
    </row>
    <row r="18" spans="1:2" x14ac:dyDescent="0.45">
      <c r="A18" s="125" t="s">
        <v>316</v>
      </c>
      <c r="B18" s="189">
        <v>88430.839999999982</v>
      </c>
    </row>
    <row r="19" spans="1:2" x14ac:dyDescent="0.45">
      <c r="A19" s="125" t="s">
        <v>317</v>
      </c>
      <c r="B19" s="189">
        <v>66317.47</v>
      </c>
    </row>
    <row r="20" spans="1:2" x14ac:dyDescent="0.45">
      <c r="A20" s="125" t="s">
        <v>318</v>
      </c>
      <c r="B20" s="189">
        <v>61980.770000000004</v>
      </c>
    </row>
    <row r="21" spans="1:2" x14ac:dyDescent="0.45">
      <c r="A21" s="125" t="s">
        <v>319</v>
      </c>
      <c r="B21" s="189">
        <v>44320</v>
      </c>
    </row>
    <row r="22" spans="1:2" x14ac:dyDescent="0.45">
      <c r="A22" s="125" t="s">
        <v>320</v>
      </c>
      <c r="B22" s="189">
        <v>39250</v>
      </c>
    </row>
    <row r="23" spans="1:2" x14ac:dyDescent="0.45">
      <c r="A23" s="125" t="s">
        <v>321</v>
      </c>
      <c r="B23" s="189">
        <v>35454</v>
      </c>
    </row>
    <row r="24" spans="1:2" x14ac:dyDescent="0.45">
      <c r="A24" s="125" t="s">
        <v>322</v>
      </c>
      <c r="B24" s="189">
        <v>31051</v>
      </c>
    </row>
    <row r="25" spans="1:2" x14ac:dyDescent="0.45">
      <c r="A25" s="125" t="s">
        <v>323</v>
      </c>
      <c r="B25" s="189">
        <v>23221.74</v>
      </c>
    </row>
    <row r="26" spans="1:2" x14ac:dyDescent="0.45">
      <c r="A26" s="125" t="s">
        <v>324</v>
      </c>
      <c r="B26" s="189">
        <v>19560.34</v>
      </c>
    </row>
    <row r="27" spans="1:2" x14ac:dyDescent="0.45">
      <c r="A27" s="125" t="s">
        <v>325</v>
      </c>
      <c r="B27" s="189">
        <v>15562.69</v>
      </c>
    </row>
    <row r="28" spans="1:2" x14ac:dyDescent="0.45">
      <c r="A28" s="125" t="s">
        <v>326</v>
      </c>
      <c r="B28" s="189">
        <v>6209.46</v>
      </c>
    </row>
    <row r="29" spans="1:2" x14ac:dyDescent="0.45">
      <c r="A29" s="125" t="s">
        <v>327</v>
      </c>
      <c r="B29" s="189">
        <v>5909.22</v>
      </c>
    </row>
    <row r="30" spans="1:2" x14ac:dyDescent="0.45">
      <c r="A30" s="125" t="s">
        <v>328</v>
      </c>
      <c r="B30" s="189">
        <v>1255.1300000000001</v>
      </c>
    </row>
    <row r="31" spans="1:2" x14ac:dyDescent="0.45">
      <c r="A31" s="125" t="s">
        <v>329</v>
      </c>
      <c r="B31" s="189">
        <v>0</v>
      </c>
    </row>
    <row r="32" spans="1:2" x14ac:dyDescent="0.45">
      <c r="A32" s="125" t="s">
        <v>330</v>
      </c>
      <c r="B32" s="189">
        <v>0</v>
      </c>
    </row>
    <row r="33" spans="1:2" x14ac:dyDescent="0.45">
      <c r="A33" s="125" t="s">
        <v>331</v>
      </c>
      <c r="B33" s="189">
        <v>0</v>
      </c>
    </row>
    <row r="34" spans="1:2" x14ac:dyDescent="0.45">
      <c r="A34" s="125" t="s">
        <v>332</v>
      </c>
      <c r="B34" s="189">
        <v>0</v>
      </c>
    </row>
    <row r="35" spans="1:2" x14ac:dyDescent="0.45">
      <c r="A35" s="125" t="s">
        <v>333</v>
      </c>
      <c r="B35" s="189">
        <v>0</v>
      </c>
    </row>
    <row r="36" spans="1:2" x14ac:dyDescent="0.45">
      <c r="A36" s="125" t="s">
        <v>334</v>
      </c>
      <c r="B36" s="189">
        <v>0</v>
      </c>
    </row>
    <row r="37" spans="1:2" x14ac:dyDescent="0.45">
      <c r="A37" s="125" t="s">
        <v>335</v>
      </c>
      <c r="B37" s="189">
        <v>0</v>
      </c>
    </row>
    <row r="38" spans="1:2" x14ac:dyDescent="0.45">
      <c r="A38" s="125" t="s">
        <v>336</v>
      </c>
      <c r="B38" s="189">
        <v>0</v>
      </c>
    </row>
    <row r="39" spans="1:2" x14ac:dyDescent="0.45">
      <c r="A39" s="125" t="s">
        <v>337</v>
      </c>
      <c r="B39" s="189">
        <v>0</v>
      </c>
    </row>
    <row r="40" spans="1:2" x14ac:dyDescent="0.45">
      <c r="A40" s="125" t="s">
        <v>338</v>
      </c>
      <c r="B40" s="189">
        <v>0</v>
      </c>
    </row>
    <row r="41" spans="1:2" x14ac:dyDescent="0.45">
      <c r="A41" s="125" t="s">
        <v>339</v>
      </c>
      <c r="B41" s="189">
        <v>0</v>
      </c>
    </row>
    <row r="42" spans="1:2" x14ac:dyDescent="0.45">
      <c r="A42" s="125" t="s">
        <v>340</v>
      </c>
      <c r="B42" s="189">
        <v>0</v>
      </c>
    </row>
    <row r="43" spans="1:2" x14ac:dyDescent="0.45">
      <c r="A43" s="125" t="s">
        <v>341</v>
      </c>
      <c r="B43" s="189">
        <v>0</v>
      </c>
    </row>
    <row r="44" spans="1:2" x14ac:dyDescent="0.45">
      <c r="A44" s="125" t="s">
        <v>342</v>
      </c>
      <c r="B44" s="189">
        <v>0</v>
      </c>
    </row>
    <row r="45" spans="1:2" x14ac:dyDescent="0.45">
      <c r="A45" s="125" t="s">
        <v>343</v>
      </c>
      <c r="B45" s="189">
        <v>0</v>
      </c>
    </row>
    <row r="46" spans="1:2" x14ac:dyDescent="0.45">
      <c r="A46" s="125" t="s">
        <v>344</v>
      </c>
      <c r="B46" s="189">
        <v>0</v>
      </c>
    </row>
    <row r="47" spans="1:2" x14ac:dyDescent="0.45">
      <c r="A47" s="125" t="s">
        <v>345</v>
      </c>
      <c r="B47" s="189">
        <v>0</v>
      </c>
    </row>
    <row r="48" spans="1:2" x14ac:dyDescent="0.45">
      <c r="A48" s="125" t="s">
        <v>346</v>
      </c>
      <c r="B48" s="189">
        <v>0</v>
      </c>
    </row>
    <row r="49" spans="1:2" x14ac:dyDescent="0.45">
      <c r="A49" s="125" t="s">
        <v>347</v>
      </c>
      <c r="B49" s="189">
        <v>0</v>
      </c>
    </row>
    <row r="50" spans="1:2" x14ac:dyDescent="0.45">
      <c r="A50" s="125" t="s">
        <v>348</v>
      </c>
      <c r="B50" s="189">
        <v>0</v>
      </c>
    </row>
    <row r="51" spans="1:2" x14ac:dyDescent="0.45">
      <c r="A51" s="125" t="s">
        <v>349</v>
      </c>
      <c r="B51" s="189">
        <v>0</v>
      </c>
    </row>
    <row r="52" spans="1:2" x14ac:dyDescent="0.45">
      <c r="A52" s="125" t="s">
        <v>350</v>
      </c>
      <c r="B52" s="189">
        <v>0</v>
      </c>
    </row>
    <row r="53" spans="1:2" x14ac:dyDescent="0.45">
      <c r="A53" s="125" t="s">
        <v>351</v>
      </c>
      <c r="B53" s="189">
        <v>0</v>
      </c>
    </row>
    <row r="54" spans="1:2" x14ac:dyDescent="0.45">
      <c r="A54" s="125" t="s">
        <v>352</v>
      </c>
      <c r="B54" s="189">
        <v>0</v>
      </c>
    </row>
    <row r="55" spans="1:2" x14ac:dyDescent="0.45">
      <c r="A55" s="125" t="s">
        <v>353</v>
      </c>
      <c r="B55" s="189">
        <v>0</v>
      </c>
    </row>
    <row r="56" spans="1:2" x14ac:dyDescent="0.45">
      <c r="A56" s="125" t="s">
        <v>354</v>
      </c>
      <c r="B56" s="189">
        <v>0</v>
      </c>
    </row>
    <row r="57" spans="1:2" x14ac:dyDescent="0.45">
      <c r="A57" s="125" t="s">
        <v>355</v>
      </c>
      <c r="B57" s="189">
        <v>0</v>
      </c>
    </row>
    <row r="58" spans="1:2" x14ac:dyDescent="0.45">
      <c r="A58" s="125" t="s">
        <v>356</v>
      </c>
      <c r="B58" s="189">
        <v>0</v>
      </c>
    </row>
    <row r="59" spans="1:2" x14ac:dyDescent="0.45">
      <c r="A59" s="125" t="s">
        <v>357</v>
      </c>
      <c r="B59" s="189">
        <v>0</v>
      </c>
    </row>
    <row r="60" spans="1:2" x14ac:dyDescent="0.45">
      <c r="A60" s="125" t="s">
        <v>358</v>
      </c>
      <c r="B60" s="189">
        <v>0</v>
      </c>
    </row>
    <row r="61" spans="1:2" x14ac:dyDescent="0.45">
      <c r="A61" s="125" t="s">
        <v>359</v>
      </c>
      <c r="B61" s="189">
        <v>0</v>
      </c>
    </row>
    <row r="62" spans="1:2" x14ac:dyDescent="0.45">
      <c r="A62" s="125" t="s">
        <v>360</v>
      </c>
      <c r="B62" s="189">
        <v>0</v>
      </c>
    </row>
    <row r="63" spans="1:2" x14ac:dyDescent="0.45">
      <c r="A63" s="125" t="s">
        <v>361</v>
      </c>
      <c r="B63" s="189">
        <v>0</v>
      </c>
    </row>
    <row r="64" spans="1:2" x14ac:dyDescent="0.45">
      <c r="A64" s="125" t="s">
        <v>362</v>
      </c>
      <c r="B64" s="189">
        <v>0</v>
      </c>
    </row>
    <row r="65" spans="1:2" x14ac:dyDescent="0.45">
      <c r="A65" s="125" t="s">
        <v>363</v>
      </c>
      <c r="B65" s="189">
        <v>0</v>
      </c>
    </row>
    <row r="66" spans="1:2" x14ac:dyDescent="0.45">
      <c r="A66" s="125" t="s">
        <v>364</v>
      </c>
      <c r="B66" s="189">
        <v>0</v>
      </c>
    </row>
    <row r="67" spans="1:2" x14ac:dyDescent="0.45">
      <c r="A67" s="125" t="s">
        <v>365</v>
      </c>
      <c r="B67" s="189">
        <v>0</v>
      </c>
    </row>
    <row r="68" spans="1:2" x14ac:dyDescent="0.45">
      <c r="A68" s="125" t="s">
        <v>366</v>
      </c>
      <c r="B68" s="189">
        <v>0</v>
      </c>
    </row>
    <row r="69" spans="1:2" x14ac:dyDescent="0.45">
      <c r="A69" s="125" t="s">
        <v>367</v>
      </c>
      <c r="B69" s="189">
        <v>0</v>
      </c>
    </row>
    <row r="70" spans="1:2" x14ac:dyDescent="0.45">
      <c r="A70" s="125" t="s">
        <v>368</v>
      </c>
      <c r="B70" s="189">
        <v>0</v>
      </c>
    </row>
    <row r="71" spans="1:2" x14ac:dyDescent="0.45">
      <c r="A71" s="125" t="s">
        <v>152</v>
      </c>
      <c r="B71" s="189">
        <v>14085781.559999999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Instructions</vt:lpstr>
      <vt:lpstr>FY 20-21 Summary</vt:lpstr>
      <vt:lpstr>FY 20-21 Summary PCard</vt:lpstr>
      <vt:lpstr>Total African American Spend</vt:lpstr>
      <vt:lpstr>AP Spend by DEPT</vt:lpstr>
      <vt:lpstr>PCard Spend By Department</vt:lpstr>
      <vt:lpstr>Spend by Supplier</vt:lpstr>
      <vt:lpstr>Spend By Supplier &amp; Div Categor</vt:lpstr>
      <vt:lpstr>Tier 2 Spend by Supplier</vt:lpstr>
      <vt:lpstr>Jun Summary Report </vt:lpstr>
      <vt:lpstr>May Summary Report </vt:lpstr>
      <vt:lpstr>Apr Summary Report</vt:lpstr>
      <vt:lpstr>Mar Summary Report</vt:lpstr>
      <vt:lpstr>Feb Summary Report </vt:lpstr>
      <vt:lpstr>Jan Summary Report</vt:lpstr>
      <vt:lpstr>Dec Summary Report</vt:lpstr>
      <vt:lpstr>Nov Summary Report  </vt:lpstr>
      <vt:lpstr>Oct Summary Report </vt:lpstr>
      <vt:lpstr>Sept Summary Report</vt:lpstr>
      <vt:lpstr>Aug Summary Report </vt:lpstr>
      <vt:lpstr>July Summary Report</vt:lpstr>
      <vt:lpstr>Filter Examples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Renee'</dc:creator>
  <cp:lastModifiedBy>Administrator</cp:lastModifiedBy>
  <cp:lastPrinted>2020-08-04T20:32:06Z</cp:lastPrinted>
  <dcterms:created xsi:type="dcterms:W3CDTF">2020-07-29T14:17:10Z</dcterms:created>
  <dcterms:modified xsi:type="dcterms:W3CDTF">2021-11-05T02:27:25Z</dcterms:modified>
</cp:coreProperties>
</file>